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<sst xmlns="http://schemas.openxmlformats.org/spreadsheetml/2006/main" count="73" uniqueCount="62">
  <si>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State</t>
  </si>
  <si>
    <t>Total</t>
  </si>
  <si>
    <t>Projects</t>
  </si>
  <si>
    <t>Project List</t>
  </si>
  <si>
    <t>CA</t>
  </si>
  <si>
    <t>$M</t>
  </si>
  <si>
    <t>VA</t>
  </si>
  <si>
    <t>WV</t>
  </si>
  <si>
    <t>IL</t>
  </si>
  <si>
    <t>WI</t>
  </si>
  <si>
    <t>CO</t>
  </si>
  <si>
    <t>MN</t>
  </si>
  <si>
    <t>SC</t>
  </si>
  <si>
    <t>AK</t>
  </si>
  <si>
    <t>Designated Projects by State -- National Corridor Infrastructure Improvement Program</t>
  </si>
  <si>
    <t>Funding*</t>
  </si>
  <si>
    <t>AR</t>
  </si>
  <si>
    <t>TN</t>
  </si>
  <si>
    <t>IN</t>
  </si>
  <si>
    <t>LA</t>
  </si>
  <si>
    <t>MD</t>
  </si>
  <si>
    <t>Planning, Design and Construction of the ICC in Montgomery and PG Counties</t>
  </si>
  <si>
    <t>Construction of dedicated truck lanes on additional capacity on I-81</t>
  </si>
  <si>
    <t>Improvements to LA Highway 1 between Caminada Bridge and the LA1-US90 interchange [20]; Construction of 36 mi. segment of I-49 between AR state line and I-220 in Shreveport [150]; LA1 Replacement [5]; Construction of I-49 North from I-220 in Shreveport to AR state line [27.5]; Transportation improvements to I-49 South [27.5]</t>
  </si>
  <si>
    <t>Centennial Corridor Loop in Bakersfield [330]; Design, Planning and Construction of State Route 178 in Bakersfield [100]; Widening of Rosedale Highway between SR43 and SR99 in Bakersfield and widening of SR178between SR99 and D Street in Bakersfield [60]; Increase capacity on I-80 between Sacramento/Placer County line and SR65 [50]; I-405 HOV lane [100]; SR4 East Upgrade [20]</t>
  </si>
  <si>
    <t>Construction and Reconstruction of US Highway 41 corridor between Milwaukee and Green Bay</t>
  </si>
  <si>
    <t>Planning, Design and Construction of the I-73 Corridor of National Significance</t>
  </si>
  <si>
    <t>Falls-to-Falls corridor</t>
  </si>
  <si>
    <t>DC</t>
  </si>
  <si>
    <t>Frederick Douglass Memorial Bridge</t>
  </si>
  <si>
    <t>CT</t>
  </si>
  <si>
    <t>Pearl Harbor Memorial Bridge</t>
  </si>
  <si>
    <t>AZ</t>
  </si>
  <si>
    <t>State Route 85 Upgrade</t>
  </si>
  <si>
    <t>I-73/I-74 Corridor</t>
  </si>
  <si>
    <t>OK</t>
  </si>
  <si>
    <t>US 287 Ports-to-Plains Corridor</t>
  </si>
  <si>
    <t>Ports-to-Plains Corridor [35]; OK I-44 from Riverside to Yale Ave. in Tulsa [110]</t>
  </si>
  <si>
    <t>TX, AR, MS, TN, KY, IN, [LA]</t>
  </si>
  <si>
    <t>Planning, Design and Construction of I-69 (TX, LA, AR, MS, TN, KY, IN)</t>
  </si>
  <si>
    <t>Design, ROW and Construction of I-69</t>
  </si>
  <si>
    <t>I-80 Improvements</t>
  </si>
  <si>
    <t>Construction of extension of I-530 from Pine Bluff to Wilmar, ton interstate specs [40]; Planning, Design and Construction of the I-49/Bella Vista Bypass [20]; I-69 Corridor, including Great River Bridge [75]</t>
  </si>
  <si>
    <t>IA, IL</t>
  </si>
  <si>
    <t>Planning, Design, ROW acquisition and Construction of I-74 Bridge from Bettendorf, IA to Moline, IL</t>
  </si>
  <si>
    <t>Construction of US I-80 to I-88 N-S Connector [152]; Construction of Route 34 Interchange and Improvements [55]</t>
  </si>
  <si>
    <t>Annual Funding Levels, Unadjusted</t>
  </si>
  <si>
    <t>Annual Obligation Limitation</t>
  </si>
  <si>
    <t>05 (.10)</t>
  </si>
  <si>
    <t>06 (.20)</t>
  </si>
  <si>
    <t>07 (.25)</t>
  </si>
  <si>
    <t>08 (.25)</t>
  </si>
  <si>
    <t>09 (.20)</t>
  </si>
  <si>
    <t>05 (.855)</t>
  </si>
  <si>
    <t>06 (.871)</t>
  </si>
  <si>
    <t>07 (.850)</t>
  </si>
  <si>
    <t>08 (.850)</t>
  </si>
  <si>
    <t>09 (.850)</t>
  </si>
  <si>
    <t>$M (est.)</t>
  </si>
  <si>
    <t xml:space="preserve">* The funding levels in this column equal the totals authorized in SAFETEA-LU section 1302, however, the funding is subject to obligation limitation set in annual Appropriations Acts.
</t>
  </si>
  <si>
    <t>Planning, Design and Construction of Knik Arm Bridge **</t>
  </si>
  <si>
    <t>** Section 186 of the FY 2006 DOT Appropriations Act (P.L. 109-115) modified the use of all SAFETEA-LU earmarks for the Knik Arm bridge.  The funds are to be made available to the Alaska DOT for any purpose under 23 USC 133(b) (STP).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</si>
</sst>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6" fontId="0" fillId="0" borderId="1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421875" style="0" bestFit="1" customWidth="1"/>
    <col min="2" max="3" width="9.8515625" style="0" bestFit="1" customWidth="1"/>
    <col min="4" max="4" width="70.140625" style="0" customWidth="1"/>
    <col min="5" max="9" width="7.28125" style="0" bestFit="1" customWidth="1"/>
    <col min="10" max="11" width="8.28125" style="0" bestFit="1" customWidth="1"/>
    <col min="12" max="14" width="8.421875" style="0" bestFit="1" customWidth="1"/>
  </cols>
  <sheetData>
    <row r="1" spans="1:14" ht="12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4" ht="12.75">
      <c r="A3" s="2"/>
      <c r="B3" s="2"/>
      <c r="C3" s="2"/>
      <c r="D3" s="2"/>
    </row>
    <row r="4" spans="1:14" ht="12.75">
      <c r="A4" s="2"/>
      <c r="B4" s="2"/>
      <c r="C4" s="2" t="s">
        <v>1</v>
      </c>
      <c r="D4" s="2"/>
      <c r="E4" s="13" t="s">
        <v>46</v>
      </c>
      <c r="F4" s="13"/>
      <c r="G4" s="13"/>
      <c r="H4" s="13"/>
      <c r="I4" s="13"/>
      <c r="J4" s="13" t="s">
        <v>47</v>
      </c>
      <c r="K4" s="13"/>
      <c r="L4" s="13"/>
      <c r="M4" s="13"/>
      <c r="N4" s="13"/>
    </row>
    <row r="5" spans="1:14" ht="12.75">
      <c r="A5" s="2"/>
      <c r="B5" s="2" t="s">
        <v>1</v>
      </c>
      <c r="C5" s="2" t="s">
        <v>15</v>
      </c>
      <c r="D5" s="2"/>
      <c r="E5" s="4" t="s">
        <v>48</v>
      </c>
      <c r="F5" s="4" t="s">
        <v>49</v>
      </c>
      <c r="G5" s="4" t="s">
        <v>50</v>
      </c>
      <c r="H5" s="4" t="s">
        <v>51</v>
      </c>
      <c r="I5" s="4" t="s">
        <v>52</v>
      </c>
      <c r="J5" s="4" t="s">
        <v>53</v>
      </c>
      <c r="K5" s="4" t="s">
        <v>54</v>
      </c>
      <c r="L5" s="4" t="s">
        <v>55</v>
      </c>
      <c r="M5" s="4" t="s">
        <v>56</v>
      </c>
      <c r="N5" s="4" t="s">
        <v>57</v>
      </c>
    </row>
    <row r="6" spans="1:14" ht="12.75">
      <c r="A6" s="3" t="s">
        <v>0</v>
      </c>
      <c r="B6" s="3" t="s">
        <v>2</v>
      </c>
      <c r="C6" s="3" t="s">
        <v>5</v>
      </c>
      <c r="D6" s="3" t="s">
        <v>3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3" t="s">
        <v>58</v>
      </c>
      <c r="L6" s="3" t="s">
        <v>58</v>
      </c>
      <c r="M6" s="3" t="s">
        <v>58</v>
      </c>
      <c r="N6" s="3" t="s">
        <v>58</v>
      </c>
    </row>
    <row r="8" spans="1:14" ht="12.75">
      <c r="A8" s="5" t="s">
        <v>13</v>
      </c>
      <c r="B8" s="5">
        <v>1</v>
      </c>
      <c r="C8" s="8">
        <v>30</v>
      </c>
      <c r="D8" s="6" t="s">
        <v>60</v>
      </c>
      <c r="E8" s="10">
        <f>$C8*0.1</f>
        <v>3</v>
      </c>
      <c r="F8" s="10">
        <f>$C8*0.2</f>
        <v>6</v>
      </c>
      <c r="G8" s="10">
        <f>$C8*0.25</f>
        <v>7.5</v>
      </c>
      <c r="H8" s="10">
        <f>$C8*0.25</f>
        <v>7.5</v>
      </c>
      <c r="I8" s="10">
        <f>$C8*0.2</f>
        <v>6</v>
      </c>
      <c r="J8" s="12">
        <f>E8*0.855</f>
        <v>2.565</v>
      </c>
      <c r="K8" s="12">
        <f>F8*0.871</f>
        <v>5.226</v>
      </c>
      <c r="L8" s="12">
        <f>G8*0.85</f>
        <v>6.375</v>
      </c>
      <c r="M8" s="12">
        <f>H8*0.85</f>
        <v>6.375</v>
      </c>
      <c r="N8" s="12">
        <f>I8*0.85</f>
        <v>5.1</v>
      </c>
    </row>
    <row r="9" spans="1:14" ht="38.25">
      <c r="A9" s="5" t="s">
        <v>16</v>
      </c>
      <c r="B9" s="5">
        <v>3</v>
      </c>
      <c r="C9" s="8">
        <f>40+20+75</f>
        <v>135</v>
      </c>
      <c r="D9" s="6" t="s">
        <v>42</v>
      </c>
      <c r="E9" s="10">
        <f aca="true" t="shared" si="0" ref="E9:E27">$C9*0.1</f>
        <v>13.5</v>
      </c>
      <c r="F9" s="10">
        <f aca="true" t="shared" si="1" ref="F9:F27">$C9*0.2</f>
        <v>27</v>
      </c>
      <c r="G9" s="10">
        <f aca="true" t="shared" si="2" ref="G9:H24">$C9*0.25</f>
        <v>33.75</v>
      </c>
      <c r="H9" s="10">
        <f t="shared" si="2"/>
        <v>33.75</v>
      </c>
      <c r="I9" s="10">
        <f aca="true" t="shared" si="3" ref="I9:I27">$C9*0.2</f>
        <v>27</v>
      </c>
      <c r="J9" s="12">
        <f aca="true" t="shared" si="4" ref="J9:J23">E9*0.855</f>
        <v>11.5425</v>
      </c>
      <c r="K9" s="12">
        <f aca="true" t="shared" si="5" ref="K9:K23">F9*0.871</f>
        <v>23.517</v>
      </c>
      <c r="L9" s="12">
        <f aca="true" t="shared" si="6" ref="L9:L23">G9*0.85</f>
        <v>28.6875</v>
      </c>
      <c r="M9" s="12">
        <f aca="true" t="shared" si="7" ref="M9:M23">H9*0.85</f>
        <v>28.6875</v>
      </c>
      <c r="N9" s="12">
        <f aca="true" t="shared" si="8" ref="N9:N23">I9*0.85</f>
        <v>22.95</v>
      </c>
    </row>
    <row r="10" spans="1:14" ht="12.75">
      <c r="A10" s="5" t="s">
        <v>32</v>
      </c>
      <c r="B10" s="5">
        <v>1</v>
      </c>
      <c r="C10" s="5">
        <v>3</v>
      </c>
      <c r="D10" s="6" t="s">
        <v>33</v>
      </c>
      <c r="E10" s="10">
        <f t="shared" si="0"/>
        <v>0.30000000000000004</v>
      </c>
      <c r="F10" s="10">
        <f t="shared" si="1"/>
        <v>0.6000000000000001</v>
      </c>
      <c r="G10" s="10">
        <f t="shared" si="2"/>
        <v>0.75</v>
      </c>
      <c r="H10" s="10">
        <f t="shared" si="2"/>
        <v>0.75</v>
      </c>
      <c r="I10" s="10">
        <f t="shared" si="3"/>
        <v>0.6000000000000001</v>
      </c>
      <c r="J10" s="12">
        <f t="shared" si="4"/>
        <v>0.2565</v>
      </c>
      <c r="K10" s="12">
        <f t="shared" si="5"/>
        <v>0.5226000000000001</v>
      </c>
      <c r="L10" s="12">
        <f t="shared" si="6"/>
        <v>0.6375</v>
      </c>
      <c r="M10" s="12">
        <f t="shared" si="7"/>
        <v>0.6375</v>
      </c>
      <c r="N10" s="12">
        <f t="shared" si="8"/>
        <v>0.51</v>
      </c>
    </row>
    <row r="11" spans="1:14" ht="63.75">
      <c r="A11" s="5" t="s">
        <v>4</v>
      </c>
      <c r="B11" s="5">
        <v>6</v>
      </c>
      <c r="C11" s="8">
        <f>330+100+60+50+100+20</f>
        <v>660</v>
      </c>
      <c r="D11" s="6" t="s">
        <v>24</v>
      </c>
      <c r="E11" s="10">
        <f t="shared" si="0"/>
        <v>66</v>
      </c>
      <c r="F11" s="10">
        <f t="shared" si="1"/>
        <v>132</v>
      </c>
      <c r="G11" s="10">
        <f t="shared" si="2"/>
        <v>165</v>
      </c>
      <c r="H11" s="10">
        <f t="shared" si="2"/>
        <v>165</v>
      </c>
      <c r="I11" s="10">
        <f t="shared" si="3"/>
        <v>132</v>
      </c>
      <c r="J11" s="12">
        <f t="shared" si="4"/>
        <v>56.43</v>
      </c>
      <c r="K11" s="12">
        <f t="shared" si="5"/>
        <v>114.972</v>
      </c>
      <c r="L11" s="12">
        <f t="shared" si="6"/>
        <v>140.25</v>
      </c>
      <c r="M11" s="12">
        <f t="shared" si="7"/>
        <v>140.25</v>
      </c>
      <c r="N11" s="12">
        <f t="shared" si="8"/>
        <v>112.2</v>
      </c>
    </row>
    <row r="12" spans="1:14" ht="12.75">
      <c r="A12" s="5" t="s">
        <v>10</v>
      </c>
      <c r="B12" s="5">
        <v>1</v>
      </c>
      <c r="C12" s="8">
        <v>3</v>
      </c>
      <c r="D12" s="6" t="s">
        <v>36</v>
      </c>
      <c r="E12" s="10">
        <f t="shared" si="0"/>
        <v>0.30000000000000004</v>
      </c>
      <c r="F12" s="10">
        <f t="shared" si="1"/>
        <v>0.6000000000000001</v>
      </c>
      <c r="G12" s="10">
        <f t="shared" si="2"/>
        <v>0.75</v>
      </c>
      <c r="H12" s="10">
        <f t="shared" si="2"/>
        <v>0.75</v>
      </c>
      <c r="I12" s="10">
        <f t="shared" si="3"/>
        <v>0.6000000000000001</v>
      </c>
      <c r="J12" s="12">
        <f t="shared" si="4"/>
        <v>0.2565</v>
      </c>
      <c r="K12" s="12">
        <f t="shared" si="5"/>
        <v>0.5226000000000001</v>
      </c>
      <c r="L12" s="12">
        <f t="shared" si="6"/>
        <v>0.6375</v>
      </c>
      <c r="M12" s="12">
        <f t="shared" si="7"/>
        <v>0.6375</v>
      </c>
      <c r="N12" s="12">
        <f t="shared" si="8"/>
        <v>0.51</v>
      </c>
    </row>
    <row r="13" spans="1:14" ht="12.75">
      <c r="A13" s="5" t="s">
        <v>30</v>
      </c>
      <c r="B13" s="5">
        <v>1</v>
      </c>
      <c r="C13" s="8">
        <v>35</v>
      </c>
      <c r="D13" s="6" t="s">
        <v>31</v>
      </c>
      <c r="E13" s="10">
        <f t="shared" si="0"/>
        <v>3.5</v>
      </c>
      <c r="F13" s="10">
        <f t="shared" si="1"/>
        <v>7</v>
      </c>
      <c r="G13" s="10">
        <f t="shared" si="2"/>
        <v>8.75</v>
      </c>
      <c r="H13" s="10">
        <f t="shared" si="2"/>
        <v>8.75</v>
      </c>
      <c r="I13" s="10">
        <f t="shared" si="3"/>
        <v>7</v>
      </c>
      <c r="J13" s="12">
        <f t="shared" si="4"/>
        <v>2.9924999999999997</v>
      </c>
      <c r="K13" s="12">
        <f t="shared" si="5"/>
        <v>6.0969999999999995</v>
      </c>
      <c r="L13" s="12">
        <f t="shared" si="6"/>
        <v>7.4375</v>
      </c>
      <c r="M13" s="12">
        <f t="shared" si="7"/>
        <v>7.4375</v>
      </c>
      <c r="N13" s="12">
        <f t="shared" si="8"/>
        <v>5.95</v>
      </c>
    </row>
    <row r="14" spans="1:14" ht="12.75">
      <c r="A14" s="5" t="s">
        <v>28</v>
      </c>
      <c r="B14" s="5">
        <v>1</v>
      </c>
      <c r="C14" s="8">
        <v>75</v>
      </c>
      <c r="D14" s="6" t="s">
        <v>29</v>
      </c>
      <c r="E14" s="10">
        <f t="shared" si="0"/>
        <v>7.5</v>
      </c>
      <c r="F14" s="10">
        <f t="shared" si="1"/>
        <v>15</v>
      </c>
      <c r="G14" s="10">
        <f t="shared" si="2"/>
        <v>18.75</v>
      </c>
      <c r="H14" s="10">
        <f t="shared" si="2"/>
        <v>18.75</v>
      </c>
      <c r="I14" s="10">
        <f t="shared" si="3"/>
        <v>15</v>
      </c>
      <c r="J14" s="12">
        <f t="shared" si="4"/>
        <v>6.4125</v>
      </c>
      <c r="K14" s="12">
        <f t="shared" si="5"/>
        <v>13.065</v>
      </c>
      <c r="L14" s="12">
        <f t="shared" si="6"/>
        <v>15.9375</v>
      </c>
      <c r="M14" s="12">
        <f t="shared" si="7"/>
        <v>15.9375</v>
      </c>
      <c r="N14" s="12">
        <f t="shared" si="8"/>
        <v>12.75</v>
      </c>
    </row>
    <row r="15" spans="1:14" ht="25.5">
      <c r="A15" s="5" t="s">
        <v>8</v>
      </c>
      <c r="B15" s="5">
        <v>2</v>
      </c>
      <c r="C15" s="8">
        <f>152+55</f>
        <v>207</v>
      </c>
      <c r="D15" s="6" t="s">
        <v>45</v>
      </c>
      <c r="E15" s="10">
        <f t="shared" si="0"/>
        <v>20.700000000000003</v>
      </c>
      <c r="F15" s="10">
        <f t="shared" si="1"/>
        <v>41.400000000000006</v>
      </c>
      <c r="G15" s="10">
        <f t="shared" si="2"/>
        <v>51.75</v>
      </c>
      <c r="H15" s="10">
        <f t="shared" si="2"/>
        <v>51.75</v>
      </c>
      <c r="I15" s="10">
        <f t="shared" si="3"/>
        <v>41.400000000000006</v>
      </c>
      <c r="J15" s="12">
        <f t="shared" si="4"/>
        <v>17.698500000000003</v>
      </c>
      <c r="K15" s="12">
        <f t="shared" si="5"/>
        <v>36.059400000000004</v>
      </c>
      <c r="L15" s="12">
        <f t="shared" si="6"/>
        <v>43.9875</v>
      </c>
      <c r="M15" s="12">
        <f t="shared" si="7"/>
        <v>43.9875</v>
      </c>
      <c r="N15" s="12">
        <f t="shared" si="8"/>
        <v>35.190000000000005</v>
      </c>
    </row>
    <row r="16" spans="1:14" ht="12.75">
      <c r="A16" s="5" t="s">
        <v>18</v>
      </c>
      <c r="B16" s="5">
        <v>1</v>
      </c>
      <c r="C16" s="8">
        <v>10</v>
      </c>
      <c r="D16" s="6" t="s">
        <v>41</v>
      </c>
      <c r="E16" s="10">
        <f t="shared" si="0"/>
        <v>1</v>
      </c>
      <c r="F16" s="10">
        <f t="shared" si="1"/>
        <v>2</v>
      </c>
      <c r="G16" s="10">
        <f t="shared" si="2"/>
        <v>2.5</v>
      </c>
      <c r="H16" s="10">
        <f t="shared" si="2"/>
        <v>2.5</v>
      </c>
      <c r="I16" s="10">
        <f t="shared" si="3"/>
        <v>2</v>
      </c>
      <c r="J16" s="12">
        <f t="shared" si="4"/>
        <v>0.855</v>
      </c>
      <c r="K16" s="12">
        <f t="shared" si="5"/>
        <v>1.742</v>
      </c>
      <c r="L16" s="12">
        <f t="shared" si="6"/>
        <v>2.125</v>
      </c>
      <c r="M16" s="12">
        <f t="shared" si="7"/>
        <v>2.125</v>
      </c>
      <c r="N16" s="12">
        <f t="shared" si="8"/>
        <v>1.7</v>
      </c>
    </row>
    <row r="17" spans="1:14" ht="63.75">
      <c r="A17" s="5" t="s">
        <v>19</v>
      </c>
      <c r="B17" s="5">
        <v>5</v>
      </c>
      <c r="C17" s="8">
        <f>20+150+5+27.5+27.5</f>
        <v>230</v>
      </c>
      <c r="D17" s="6" t="s">
        <v>23</v>
      </c>
      <c r="E17" s="10">
        <f t="shared" si="0"/>
        <v>23</v>
      </c>
      <c r="F17" s="10">
        <f t="shared" si="1"/>
        <v>46</v>
      </c>
      <c r="G17" s="10">
        <f t="shared" si="2"/>
        <v>57.5</v>
      </c>
      <c r="H17" s="10">
        <f t="shared" si="2"/>
        <v>57.5</v>
      </c>
      <c r="I17" s="10">
        <f t="shared" si="3"/>
        <v>46</v>
      </c>
      <c r="J17" s="12">
        <f t="shared" si="4"/>
        <v>19.665</v>
      </c>
      <c r="K17" s="12">
        <f t="shared" si="5"/>
        <v>40.066</v>
      </c>
      <c r="L17" s="12">
        <f t="shared" si="6"/>
        <v>48.875</v>
      </c>
      <c r="M17" s="12">
        <f t="shared" si="7"/>
        <v>48.875</v>
      </c>
      <c r="N17" s="12">
        <f t="shared" si="8"/>
        <v>39.1</v>
      </c>
    </row>
    <row r="18" spans="1:14" ht="12.75">
      <c r="A18" s="5" t="s">
        <v>20</v>
      </c>
      <c r="B18" s="5">
        <v>1</v>
      </c>
      <c r="C18" s="8">
        <v>10</v>
      </c>
      <c r="D18" s="6" t="s">
        <v>21</v>
      </c>
      <c r="E18" s="10">
        <f t="shared" si="0"/>
        <v>1</v>
      </c>
      <c r="F18" s="10">
        <f t="shared" si="1"/>
        <v>2</v>
      </c>
      <c r="G18" s="10">
        <f t="shared" si="2"/>
        <v>2.5</v>
      </c>
      <c r="H18" s="10">
        <f t="shared" si="2"/>
        <v>2.5</v>
      </c>
      <c r="I18" s="10">
        <f t="shared" si="3"/>
        <v>2</v>
      </c>
      <c r="J18" s="12">
        <f t="shared" si="4"/>
        <v>0.855</v>
      </c>
      <c r="K18" s="12">
        <f t="shared" si="5"/>
        <v>1.742</v>
      </c>
      <c r="L18" s="12">
        <f t="shared" si="6"/>
        <v>2.125</v>
      </c>
      <c r="M18" s="12">
        <f t="shared" si="7"/>
        <v>2.125</v>
      </c>
      <c r="N18" s="12">
        <f t="shared" si="8"/>
        <v>1.7</v>
      </c>
    </row>
    <row r="19" spans="1:14" ht="12.75">
      <c r="A19" s="5" t="s">
        <v>11</v>
      </c>
      <c r="B19" s="5">
        <v>1</v>
      </c>
      <c r="C19" s="8">
        <v>50</v>
      </c>
      <c r="D19" s="6" t="s">
        <v>27</v>
      </c>
      <c r="E19" s="10">
        <f t="shared" si="0"/>
        <v>5</v>
      </c>
      <c r="F19" s="10">
        <f t="shared" si="1"/>
        <v>10</v>
      </c>
      <c r="G19" s="10">
        <f t="shared" si="2"/>
        <v>12.5</v>
      </c>
      <c r="H19" s="10">
        <f t="shared" si="2"/>
        <v>12.5</v>
      </c>
      <c r="I19" s="10">
        <f t="shared" si="3"/>
        <v>10</v>
      </c>
      <c r="J19" s="12">
        <f t="shared" si="4"/>
        <v>4.275</v>
      </c>
      <c r="K19" s="12">
        <f t="shared" si="5"/>
        <v>8.71</v>
      </c>
      <c r="L19" s="12">
        <f t="shared" si="6"/>
        <v>10.625</v>
      </c>
      <c r="M19" s="12">
        <f t="shared" si="7"/>
        <v>10.625</v>
      </c>
      <c r="N19" s="12">
        <f t="shared" si="8"/>
        <v>8.5</v>
      </c>
    </row>
    <row r="20" spans="1:14" ht="12.75">
      <c r="A20" s="5" t="s">
        <v>35</v>
      </c>
      <c r="B20" s="5">
        <v>2</v>
      </c>
      <c r="C20" s="8">
        <f>35+110</f>
        <v>145</v>
      </c>
      <c r="D20" s="6" t="s">
        <v>37</v>
      </c>
      <c r="E20" s="10">
        <f t="shared" si="0"/>
        <v>14.5</v>
      </c>
      <c r="F20" s="10">
        <f t="shared" si="1"/>
        <v>29</v>
      </c>
      <c r="G20" s="10">
        <f t="shared" si="2"/>
        <v>36.25</v>
      </c>
      <c r="H20" s="10">
        <f t="shared" si="2"/>
        <v>36.25</v>
      </c>
      <c r="I20" s="10">
        <f t="shared" si="3"/>
        <v>29</v>
      </c>
      <c r="J20" s="12">
        <f t="shared" si="4"/>
        <v>12.397499999999999</v>
      </c>
      <c r="K20" s="12">
        <f t="shared" si="5"/>
        <v>25.259</v>
      </c>
      <c r="L20" s="12">
        <f t="shared" si="6"/>
        <v>30.8125</v>
      </c>
      <c r="M20" s="12">
        <f t="shared" si="7"/>
        <v>30.8125</v>
      </c>
      <c r="N20" s="12">
        <f t="shared" si="8"/>
        <v>24.65</v>
      </c>
    </row>
    <row r="21" spans="1:14" ht="12.75">
      <c r="A21" s="5" t="s">
        <v>12</v>
      </c>
      <c r="B21" s="5">
        <v>1</v>
      </c>
      <c r="C21" s="8">
        <v>10</v>
      </c>
      <c r="D21" s="6" t="s">
        <v>26</v>
      </c>
      <c r="E21" s="10">
        <f t="shared" si="0"/>
        <v>1</v>
      </c>
      <c r="F21" s="10">
        <f t="shared" si="1"/>
        <v>2</v>
      </c>
      <c r="G21" s="10">
        <f t="shared" si="2"/>
        <v>2.5</v>
      </c>
      <c r="H21" s="10">
        <f t="shared" si="2"/>
        <v>2.5</v>
      </c>
      <c r="I21" s="10">
        <f t="shared" si="3"/>
        <v>2</v>
      </c>
      <c r="J21" s="12">
        <f t="shared" si="4"/>
        <v>0.855</v>
      </c>
      <c r="K21" s="12">
        <f t="shared" si="5"/>
        <v>1.742</v>
      </c>
      <c r="L21" s="12">
        <f t="shared" si="6"/>
        <v>2.125</v>
      </c>
      <c r="M21" s="12">
        <f t="shared" si="7"/>
        <v>2.125</v>
      </c>
      <c r="N21" s="12">
        <f t="shared" si="8"/>
        <v>1.7</v>
      </c>
    </row>
    <row r="22" spans="1:14" ht="12.75">
      <c r="A22" s="5" t="s">
        <v>17</v>
      </c>
      <c r="B22" s="5">
        <v>1</v>
      </c>
      <c r="C22" s="8">
        <v>100</v>
      </c>
      <c r="D22" s="6" t="s">
        <v>40</v>
      </c>
      <c r="E22" s="10">
        <f t="shared" si="0"/>
        <v>10</v>
      </c>
      <c r="F22" s="10">
        <f t="shared" si="1"/>
        <v>20</v>
      </c>
      <c r="G22" s="10">
        <f t="shared" si="2"/>
        <v>25</v>
      </c>
      <c r="H22" s="10">
        <f t="shared" si="2"/>
        <v>25</v>
      </c>
      <c r="I22" s="10">
        <f t="shared" si="3"/>
        <v>20</v>
      </c>
      <c r="J22" s="12">
        <f t="shared" si="4"/>
        <v>8.55</v>
      </c>
      <c r="K22" s="12">
        <f t="shared" si="5"/>
        <v>17.42</v>
      </c>
      <c r="L22" s="12">
        <f t="shared" si="6"/>
        <v>21.25</v>
      </c>
      <c r="M22" s="12">
        <f t="shared" si="7"/>
        <v>21.25</v>
      </c>
      <c r="N22" s="12">
        <f t="shared" si="8"/>
        <v>17</v>
      </c>
    </row>
    <row r="23" spans="1:14" ht="12.75">
      <c r="A23" s="5" t="s">
        <v>6</v>
      </c>
      <c r="B23" s="5">
        <v>1</v>
      </c>
      <c r="C23" s="8">
        <v>100</v>
      </c>
      <c r="D23" s="6" t="s">
        <v>22</v>
      </c>
      <c r="E23" s="10">
        <f t="shared" si="0"/>
        <v>10</v>
      </c>
      <c r="F23" s="10">
        <f t="shared" si="1"/>
        <v>20</v>
      </c>
      <c r="G23" s="10">
        <f t="shared" si="2"/>
        <v>25</v>
      </c>
      <c r="H23" s="10">
        <f t="shared" si="2"/>
        <v>25</v>
      </c>
      <c r="I23" s="10">
        <f t="shared" si="3"/>
        <v>20</v>
      </c>
      <c r="J23" s="12">
        <f t="shared" si="4"/>
        <v>8.55</v>
      </c>
      <c r="K23" s="12">
        <f t="shared" si="5"/>
        <v>17.42</v>
      </c>
      <c r="L23" s="12">
        <f t="shared" si="6"/>
        <v>21.25</v>
      </c>
      <c r="M23" s="12">
        <f t="shared" si="7"/>
        <v>21.25</v>
      </c>
      <c r="N23" s="12">
        <f t="shared" si="8"/>
        <v>17</v>
      </c>
    </row>
    <row r="24" spans="1:14" ht="25.5">
      <c r="A24" s="5" t="s">
        <v>9</v>
      </c>
      <c r="B24" s="5">
        <v>1</v>
      </c>
      <c r="C24" s="8">
        <v>30</v>
      </c>
      <c r="D24" s="6" t="s">
        <v>25</v>
      </c>
      <c r="E24" s="10">
        <f t="shared" si="0"/>
        <v>3</v>
      </c>
      <c r="F24" s="10">
        <f t="shared" si="1"/>
        <v>6</v>
      </c>
      <c r="G24" s="10">
        <f t="shared" si="2"/>
        <v>7.5</v>
      </c>
      <c r="H24" s="10">
        <f t="shared" si="2"/>
        <v>7.5</v>
      </c>
      <c r="I24" s="10">
        <f t="shared" si="3"/>
        <v>6</v>
      </c>
      <c r="J24" s="12">
        <f>E24*0.855</f>
        <v>2.565</v>
      </c>
      <c r="K24" s="12">
        <f>F24*0.871</f>
        <v>5.226</v>
      </c>
      <c r="L24" s="12">
        <f aca="true" t="shared" si="9" ref="L24:N27">G24*0.85</f>
        <v>6.375</v>
      </c>
      <c r="M24" s="12">
        <f t="shared" si="9"/>
        <v>6.375</v>
      </c>
      <c r="N24" s="12">
        <f t="shared" si="9"/>
        <v>5.1</v>
      </c>
    </row>
    <row r="25" spans="1:14" ht="12.75">
      <c r="A25" s="5" t="s">
        <v>7</v>
      </c>
      <c r="B25" s="5">
        <v>1</v>
      </c>
      <c r="C25" s="8">
        <v>50</v>
      </c>
      <c r="D25" s="6" t="s">
        <v>34</v>
      </c>
      <c r="E25" s="10">
        <f t="shared" si="0"/>
        <v>5</v>
      </c>
      <c r="F25" s="10">
        <f t="shared" si="1"/>
        <v>10</v>
      </c>
      <c r="G25" s="10">
        <f aca="true" t="shared" si="10" ref="G25:H27">$C25*0.25</f>
        <v>12.5</v>
      </c>
      <c r="H25" s="10">
        <f t="shared" si="10"/>
        <v>12.5</v>
      </c>
      <c r="I25" s="10">
        <f t="shared" si="3"/>
        <v>10</v>
      </c>
      <c r="J25" s="12">
        <f>E25*0.855</f>
        <v>4.275</v>
      </c>
      <c r="K25" s="12">
        <f>F25*0.871</f>
        <v>8.71</v>
      </c>
      <c r="L25" s="12">
        <f t="shared" si="9"/>
        <v>10.625</v>
      </c>
      <c r="M25" s="12">
        <f t="shared" si="9"/>
        <v>10.625</v>
      </c>
      <c r="N25" s="12">
        <f t="shared" si="9"/>
        <v>8.5</v>
      </c>
    </row>
    <row r="26" spans="1:14" ht="25.5">
      <c r="A26" s="7" t="s">
        <v>43</v>
      </c>
      <c r="B26" s="5">
        <v>1</v>
      </c>
      <c r="C26" s="5">
        <v>15</v>
      </c>
      <c r="D26" s="6" t="s">
        <v>44</v>
      </c>
      <c r="E26" s="10">
        <f t="shared" si="0"/>
        <v>1.5</v>
      </c>
      <c r="F26" s="10">
        <f t="shared" si="1"/>
        <v>3</v>
      </c>
      <c r="G26" s="10">
        <f t="shared" si="10"/>
        <v>3.75</v>
      </c>
      <c r="H26" s="10">
        <f t="shared" si="10"/>
        <v>3.75</v>
      </c>
      <c r="I26" s="10">
        <f t="shared" si="3"/>
        <v>3</v>
      </c>
      <c r="J26" s="12">
        <f>E26*0.855</f>
        <v>1.2825</v>
      </c>
      <c r="K26" s="12">
        <f>F26*0.871</f>
        <v>2.613</v>
      </c>
      <c r="L26" s="12">
        <f t="shared" si="9"/>
        <v>3.1875</v>
      </c>
      <c r="M26" s="12">
        <f t="shared" si="9"/>
        <v>3.1875</v>
      </c>
      <c r="N26" s="12">
        <f t="shared" si="9"/>
        <v>2.55</v>
      </c>
    </row>
    <row r="27" spans="1:14" ht="89.25">
      <c r="A27" s="7" t="s">
        <v>38</v>
      </c>
      <c r="B27" s="5">
        <v>1</v>
      </c>
      <c r="C27" s="5">
        <v>50</v>
      </c>
      <c r="D27" s="6" t="s">
        <v>39</v>
      </c>
      <c r="E27" s="10">
        <f t="shared" si="0"/>
        <v>5</v>
      </c>
      <c r="F27" s="10">
        <f t="shared" si="1"/>
        <v>10</v>
      </c>
      <c r="G27" s="10">
        <f t="shared" si="10"/>
        <v>12.5</v>
      </c>
      <c r="H27" s="10">
        <f t="shared" si="10"/>
        <v>12.5</v>
      </c>
      <c r="I27" s="10">
        <f t="shared" si="3"/>
        <v>10</v>
      </c>
      <c r="J27" s="12">
        <f>E27*0.855</f>
        <v>4.275</v>
      </c>
      <c r="K27" s="12">
        <f>F27*0.871</f>
        <v>8.71</v>
      </c>
      <c r="L27" s="12">
        <f t="shared" si="9"/>
        <v>10.625</v>
      </c>
      <c r="M27" s="12">
        <f t="shared" si="9"/>
        <v>10.625</v>
      </c>
      <c r="N27" s="12">
        <f t="shared" si="9"/>
        <v>8.5</v>
      </c>
    </row>
    <row r="28" spans="1:14" ht="12.75">
      <c r="A28" s="5" t="s">
        <v>1</v>
      </c>
      <c r="B28" s="8">
        <f>SUM(B8:B27)</f>
        <v>33</v>
      </c>
      <c r="C28" s="9">
        <f>SUM(C8:C27)</f>
        <v>1948</v>
      </c>
      <c r="D28" s="6"/>
      <c r="E28" s="11">
        <f aca="true" t="shared" si="11" ref="E28:N28">SUM(E8:E27)</f>
        <v>194.8</v>
      </c>
      <c r="F28" s="11">
        <f t="shared" si="11"/>
        <v>389.6</v>
      </c>
      <c r="G28" s="11">
        <f t="shared" si="11"/>
        <v>487</v>
      </c>
      <c r="H28" s="11">
        <f t="shared" si="11"/>
        <v>487</v>
      </c>
      <c r="I28" s="11">
        <f t="shared" si="11"/>
        <v>389.6</v>
      </c>
      <c r="J28" s="12">
        <f t="shared" si="11"/>
        <v>166.55400000000003</v>
      </c>
      <c r="K28" s="12">
        <f t="shared" si="11"/>
        <v>339.3416</v>
      </c>
      <c r="L28" s="12">
        <f t="shared" si="11"/>
        <v>413.95</v>
      </c>
      <c r="M28" s="12">
        <f t="shared" si="11"/>
        <v>413.95</v>
      </c>
      <c r="N28" s="12">
        <f t="shared" si="11"/>
        <v>331.15999999999997</v>
      </c>
    </row>
    <row r="29" spans="1:4" ht="12.75">
      <c r="A29" s="4"/>
      <c r="B29" s="4"/>
      <c r="C29" s="4"/>
      <c r="D29" s="1"/>
    </row>
    <row r="30" spans="1:14" ht="12.75">
      <c r="A30" s="15" t="s">
        <v>59</v>
      </c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25.5" customHeight="1">
      <c r="A31" s="17" t="s">
        <v>61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</sheetData>
  <mergeCells count="5">
    <mergeCell ref="A31:N31"/>
    <mergeCell ref="E4:I4"/>
    <mergeCell ref="J4:N4"/>
    <mergeCell ref="A1:N1"/>
    <mergeCell ref="A30:N30"/>
  </mergeCells>
  <printOptions/>
  <pageMargins left="0.5" right="0.5" top="1" bottom="1" header="0.5" footer="0.5"/>
  <pageSetup fitToHeight="1" fitToWidth="1" horizontalDpi="600" verticalDpi="600" orientation="landscape" scale="75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Rmulholland</dc:creator>
  <cp:keywords/>
  <dc:description/>
  <cp:lastModifiedBy>Rmulholland</cp:lastModifiedBy>
  <cp:lastPrinted>2005-12-20T20:31:56Z</cp:lastPrinted>
  <dcterms:created xsi:type="dcterms:W3CDTF">2005-09-21T16:56:43Z</dcterms:created>
  <dcterms:modified xsi:type="dcterms:W3CDTF">2005-12-21T15:22:58Z</dcterms:modified>
  <cp:category/>
  <cp:version/>
  <cp:contentType/>
  <cp:contentStatus/>
</cp:coreProperties>
</file>