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Table 5-9M" sheetId="1" r:id="rId1"/>
  </sheets>
  <definedNames>
    <definedName name="_xlnm.Print_Area" localSheetId="0">'Table 5-9M'!$A$1:$K$15</definedName>
  </definedNames>
  <calcPr fullCalcOnLoad="1"/>
</workbook>
</file>

<file path=xl/sharedStrings.xml><?xml version="1.0" encoding="utf-8"?>
<sst xmlns="http://schemas.openxmlformats.org/spreadsheetml/2006/main" count="14" uniqueCount="14">
  <si>
    <t>Number registered (thousands)</t>
  </si>
  <si>
    <t>1980</t>
  </si>
  <si>
    <t>1990</t>
  </si>
  <si>
    <t>2000</t>
  </si>
  <si>
    <t>2001</t>
  </si>
  <si>
    <t>Fuel consumed (million liters)</t>
  </si>
  <si>
    <t>Average kilometers traveled per vehicle</t>
  </si>
  <si>
    <t>Average kilometers traveled per liter</t>
  </si>
  <si>
    <t>Average fuel consumed per vehicle (liters)</t>
  </si>
  <si>
    <t>Vehicle kilometers traveled (millions)</t>
  </si>
  <si>
    <r>
      <t>Notes:</t>
    </r>
    <r>
      <rPr>
        <sz val="9"/>
        <rFont val="Arial"/>
        <family val="2"/>
      </rPr>
      <t xml:space="preserve"> 1 kilometer = 0.6214 miles; 1 liter = 0.2642 gallons.</t>
    </r>
  </si>
  <si>
    <t>Table 5-9M.  Combination Truck Fuel Consumption and Travel: 1980-2007</t>
  </si>
  <si>
    <r>
      <t xml:space="preserve">Source: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1, 2009.</t>
    </r>
  </si>
  <si>
    <r>
      <t>Key:</t>
    </r>
    <r>
      <rPr>
        <sz val="9"/>
        <rFont val="Arial"/>
        <family val="2"/>
      </rPr>
      <t xml:space="preserve">  R =revised.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</si>
</sst>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#,##0.0"/>
    <numFmt numFmtId="167" formatCode="&quot;(R) &quot;#,##0;&quot;(R) &quot;\-#,##0;&quot;(R) &quot;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5" fontId="4" fillId="0" borderId="3">
      <alignment horizontal="right"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2" fillId="31" borderId="1" applyNumberFormat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0" fontId="0" fillId="33" borderId="10" applyNumberFormat="0" applyFont="0" applyAlignment="0" applyProtection="0"/>
    <xf numFmtId="0" fontId="45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29">
    <xf numFmtId="0" fontId="0" fillId="0" borderId="0" xfId="0" applyAlignment="1">
      <alignment/>
    </xf>
    <xf numFmtId="0" fontId="0" fillId="0" borderId="0" xfId="69" applyFont="1" applyFill="1">
      <alignment horizontal="left"/>
      <protection/>
    </xf>
    <xf numFmtId="0" fontId="13" fillId="0" borderId="0" xfId="68" applyFont="1" applyFill="1" applyBorder="1" applyAlignment="1">
      <alignment horizontal="left"/>
      <protection/>
    </xf>
    <xf numFmtId="0" fontId="13" fillId="0" borderId="0" xfId="69" applyFont="1" applyFill="1" applyAlignment="1">
      <alignment horizontal="left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Border="1">
      <alignment horizontal="left"/>
      <protection/>
    </xf>
    <xf numFmtId="3" fontId="0" fillId="0" borderId="0" xfId="69" applyNumberFormat="1" applyFont="1" applyFill="1" applyBorder="1" applyAlignment="1">
      <alignment horizontal="right"/>
      <protection/>
    </xf>
    <xf numFmtId="3" fontId="0" fillId="0" borderId="0" xfId="69" applyNumberFormat="1" applyFont="1" applyFill="1" applyAlignment="1">
      <alignment horizontal="right"/>
      <protection/>
    </xf>
    <xf numFmtId="49" fontId="14" fillId="0" borderId="13" xfId="69" applyNumberFormat="1" applyFont="1" applyFill="1" applyBorder="1" applyAlignment="1">
      <alignment horizontal="right"/>
      <protection/>
    </xf>
    <xf numFmtId="0" fontId="14" fillId="0" borderId="13" xfId="69" applyFont="1" applyFill="1" applyBorder="1" applyAlignment="1">
      <alignment horizontal="right"/>
      <protection/>
    </xf>
    <xf numFmtId="0" fontId="11" fillId="0" borderId="13" xfId="69" applyFont="1" applyFill="1" applyBorder="1" applyAlignment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0" fontId="0" fillId="0" borderId="14" xfId="69" applyFont="1" applyFill="1" applyBorder="1">
      <alignment horizontal="left"/>
      <protection/>
    </xf>
    <xf numFmtId="3" fontId="0" fillId="0" borderId="14" xfId="69" applyNumberFormat="1" applyFont="1" applyFill="1" applyBorder="1" applyAlignment="1">
      <alignment horizontal="right"/>
      <protection/>
    </xf>
    <xf numFmtId="0" fontId="0" fillId="0" borderId="14" xfId="0" applyFont="1" applyFill="1" applyBorder="1" applyAlignment="1">
      <alignment horizontal="left"/>
    </xf>
    <xf numFmtId="0" fontId="14" fillId="0" borderId="15" xfId="69" applyFont="1" applyFill="1" applyBorder="1" applyAlignment="1">
      <alignment horizontal="right"/>
      <protection/>
    </xf>
    <xf numFmtId="166" fontId="0" fillId="0" borderId="0" xfId="69" applyNumberFormat="1" applyFont="1" applyFill="1" applyAlignment="1">
      <alignment horizontal="right"/>
      <protection/>
    </xf>
    <xf numFmtId="3" fontId="0" fillId="0" borderId="0" xfId="42" applyNumberFormat="1" applyFont="1" applyFill="1" applyAlignment="1">
      <alignment horizontal="right"/>
    </xf>
    <xf numFmtId="166" fontId="0" fillId="0" borderId="0" xfId="69" applyNumberFormat="1" applyFont="1" applyFill="1" applyBorder="1" applyAlignment="1">
      <alignment horizontal="right"/>
      <protection/>
    </xf>
    <xf numFmtId="166" fontId="0" fillId="0" borderId="0" xfId="42" applyNumberFormat="1" applyFont="1" applyFill="1" applyBorder="1" applyAlignment="1">
      <alignment horizontal="right"/>
    </xf>
    <xf numFmtId="3" fontId="0" fillId="0" borderId="0" xfId="42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3" fontId="0" fillId="0" borderId="14" xfId="42" applyNumberFormat="1" applyFont="1" applyFill="1" applyBorder="1" applyAlignment="1">
      <alignment/>
    </xf>
    <xf numFmtId="0" fontId="0" fillId="0" borderId="0" xfId="69" applyFont="1" applyFill="1" applyAlignment="1">
      <alignment/>
      <protection/>
    </xf>
    <xf numFmtId="167" fontId="0" fillId="0" borderId="0" xfId="42" applyNumberFormat="1" applyFont="1" applyFill="1" applyAlignment="1">
      <alignment horizontal="right"/>
    </xf>
    <xf numFmtId="167" fontId="0" fillId="0" borderId="14" xfId="42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43A" xfId="48"/>
    <cellStyle name="Data-one deci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Regular" xfId="58"/>
    <cellStyle name="Hed Side_1-43A" xfId="59"/>
    <cellStyle name="Hed Top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Source Hed" xfId="67"/>
    <cellStyle name="Source Superscript" xfId="68"/>
    <cellStyle name="Source Text" xfId="69"/>
    <cellStyle name="Superscript" xfId="70"/>
    <cellStyle name="Superscript- regular" xfId="71"/>
    <cellStyle name="Superscript_1-43A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A68" sqref="A68"/>
    </sheetView>
  </sheetViews>
  <sheetFormatPr defaultColWidth="9.140625" defaultRowHeight="12.75"/>
  <cols>
    <col min="1" max="1" width="49.00390625" style="1" bestFit="1" customWidth="1"/>
    <col min="2" max="7" width="10.421875" style="1" customWidth="1"/>
    <col min="8" max="8" width="10.57421875" style="1" customWidth="1"/>
    <col min="9" max="11" width="11.7109375" style="1" customWidth="1"/>
    <col min="12" max="16384" width="9.140625" style="1" customWidth="1"/>
  </cols>
  <sheetData>
    <row r="1" spans="1:7" ht="17.25" customHeight="1">
      <c r="A1" s="26" t="s">
        <v>11</v>
      </c>
      <c r="B1" s="27"/>
      <c r="C1" s="27"/>
      <c r="D1" s="27"/>
      <c r="E1" s="27"/>
      <c r="F1" s="27"/>
      <c r="G1" s="27"/>
    </row>
    <row r="2" spans="1:8" ht="12.75" customHeight="1" thickBot="1">
      <c r="A2" s="12"/>
      <c r="B2" s="14"/>
      <c r="C2" s="12"/>
      <c r="D2" s="12"/>
      <c r="E2" s="12"/>
      <c r="F2" s="12"/>
      <c r="G2" s="12"/>
      <c r="H2" s="12"/>
    </row>
    <row r="3" spans="1:11" s="4" customFormat="1" ht="15.75">
      <c r="A3" s="10"/>
      <c r="B3" s="8" t="s">
        <v>1</v>
      </c>
      <c r="C3" s="8" t="s">
        <v>2</v>
      </c>
      <c r="D3" s="8" t="s">
        <v>3</v>
      </c>
      <c r="E3" s="8" t="s">
        <v>4</v>
      </c>
      <c r="F3" s="9">
        <v>2002</v>
      </c>
      <c r="G3" s="9">
        <v>2003</v>
      </c>
      <c r="H3" s="9">
        <v>2004</v>
      </c>
      <c r="I3" s="15">
        <v>2005</v>
      </c>
      <c r="J3" s="15">
        <v>2006</v>
      </c>
      <c r="K3" s="15">
        <v>2007</v>
      </c>
    </row>
    <row r="4" spans="1:11" ht="12.75">
      <c r="A4" s="5" t="s">
        <v>0</v>
      </c>
      <c r="B4" s="6">
        <v>1416.869</v>
      </c>
      <c r="C4" s="6">
        <v>1708.895</v>
      </c>
      <c r="D4" s="6">
        <v>2096.619</v>
      </c>
      <c r="E4" s="6">
        <v>2154.174</v>
      </c>
      <c r="F4" s="7">
        <v>2276.661</v>
      </c>
      <c r="G4" s="7">
        <v>1908.365</v>
      </c>
      <c r="H4" s="7">
        <v>2010.335</v>
      </c>
      <c r="I4" s="7">
        <v>2086.759</v>
      </c>
      <c r="J4" s="17">
        <v>2169.67</v>
      </c>
      <c r="K4" s="20">
        <v>2220.995</v>
      </c>
    </row>
    <row r="5" spans="1:11" ht="12.75">
      <c r="A5" s="5" t="s">
        <v>9</v>
      </c>
      <c r="B5" s="6">
        <f>68678*1.609344</f>
        <v>110526.52723200001</v>
      </c>
      <c r="C5" s="6">
        <f>94341*1.609344</f>
        <v>151827.12230400002</v>
      </c>
      <c r="D5" s="6">
        <f>135020*1.609344</f>
        <v>217293.62688000003</v>
      </c>
      <c r="E5" s="6">
        <f>136584*1.609344</f>
        <v>219810.64089600003</v>
      </c>
      <c r="F5" s="6">
        <f>138737*1.609344</f>
        <v>223275.55852800002</v>
      </c>
      <c r="G5" s="7">
        <f>140160*1.609344</f>
        <v>225565.65504</v>
      </c>
      <c r="H5" s="7">
        <f>142370*1.609344</f>
        <v>229122.30528000003</v>
      </c>
      <c r="I5" s="7">
        <f>144028*1.609344</f>
        <v>231790.59763200002</v>
      </c>
      <c r="J5" s="24">
        <v>228788.2201480528</v>
      </c>
      <c r="K5" s="20">
        <v>233356.93595107822</v>
      </c>
    </row>
    <row r="6" spans="1:11" ht="12.75">
      <c r="A6" s="5" t="s">
        <v>5</v>
      </c>
      <c r="B6" s="6">
        <f>13037*3.7854118</f>
        <v>49350.4136366</v>
      </c>
      <c r="C6" s="6">
        <f>16133*3.7854118</f>
        <v>61070.0485694</v>
      </c>
      <c r="D6" s="6">
        <f>25665.693*3.7854118</f>
        <v>97155.21713737739</v>
      </c>
      <c r="E6" s="6">
        <f>25511.844*3.7854118</f>
        <v>96572.8353173592</v>
      </c>
      <c r="F6" s="6">
        <f>26479.63*3.7854118</f>
        <v>100236.303861634</v>
      </c>
      <c r="G6" s="7">
        <f>23815.422*3.7854118</f>
        <v>90151.17946077959</v>
      </c>
      <c r="H6" s="7">
        <f>24190.904*3.7854118</f>
        <v>91572.53345426719</v>
      </c>
      <c r="I6" s="7">
        <f>27688.664*3.7854118</f>
        <v>104812.9954318352</v>
      </c>
      <c r="J6" s="24">
        <v>106383.58819076458</v>
      </c>
      <c r="K6" s="20">
        <v>107929.4360333081</v>
      </c>
    </row>
    <row r="7" spans="1:11" ht="12.75">
      <c r="A7" s="5" t="s">
        <v>6</v>
      </c>
      <c r="B7" s="6">
        <f aca="true" t="shared" si="0" ref="B7:I7">B5/B4*1000</f>
        <v>78007.58378650392</v>
      </c>
      <c r="C7" s="6">
        <f t="shared" si="0"/>
        <v>88845.20248698723</v>
      </c>
      <c r="D7" s="6">
        <f t="shared" si="0"/>
        <v>103640.01608303655</v>
      </c>
      <c r="E7" s="6">
        <f t="shared" si="0"/>
        <v>102039.4085603113</v>
      </c>
      <c r="F7" s="6">
        <f t="shared" si="0"/>
        <v>98071.49967781766</v>
      </c>
      <c r="G7" s="7">
        <f t="shared" si="0"/>
        <v>118198.3818818727</v>
      </c>
      <c r="H7" s="7">
        <f t="shared" si="0"/>
        <v>113972.20128983479</v>
      </c>
      <c r="I7" s="7">
        <f t="shared" si="0"/>
        <v>111076.84099217976</v>
      </c>
      <c r="J7" s="24">
        <v>105448.98616028324</v>
      </c>
      <c r="K7" s="20">
        <v>105069.19858384294</v>
      </c>
    </row>
    <row r="8" spans="1:11" ht="12.75">
      <c r="A8" s="5" t="s">
        <v>7</v>
      </c>
      <c r="B8" s="18">
        <f aca="true" t="shared" si="1" ref="B8:H8">B5/B6</f>
        <v>2.2396271700148356</v>
      </c>
      <c r="C8" s="18">
        <f t="shared" si="1"/>
        <v>2.4861143205324896</v>
      </c>
      <c r="D8" s="18">
        <f t="shared" si="1"/>
        <v>2.23656158961332</v>
      </c>
      <c r="E8" s="18">
        <f t="shared" si="1"/>
        <v>2.276112533857526</v>
      </c>
      <c r="F8" s="18">
        <f t="shared" si="1"/>
        <v>2.227491935818076</v>
      </c>
      <c r="G8" s="16">
        <f t="shared" si="1"/>
        <v>2.502082129032296</v>
      </c>
      <c r="H8" s="16">
        <f t="shared" si="1"/>
        <v>2.502085468613003</v>
      </c>
      <c r="I8" s="16">
        <f>I5/I6</f>
        <v>2.2114681168781622</v>
      </c>
      <c r="J8" s="19">
        <f>J5/J6</f>
        <v>2.150596948636429</v>
      </c>
      <c r="K8" s="21">
        <f>K5/K6</f>
        <v>2.1621250376872343</v>
      </c>
    </row>
    <row r="9" spans="1:11" ht="13.5" thickBot="1">
      <c r="A9" s="12" t="s">
        <v>8</v>
      </c>
      <c r="B9" s="13">
        <f aca="true" t="shared" si="2" ref="B9:H9">B6/B4*1000</f>
        <v>34830.61146556245</v>
      </c>
      <c r="C9" s="13">
        <f t="shared" si="2"/>
        <v>35736.57162634334</v>
      </c>
      <c r="D9" s="13">
        <f t="shared" si="2"/>
        <v>46338.9948948175</v>
      </c>
      <c r="E9" s="13">
        <f t="shared" si="2"/>
        <v>44830.56397364336</v>
      </c>
      <c r="F9" s="13">
        <f t="shared" si="2"/>
        <v>44027.768675983825</v>
      </c>
      <c r="G9" s="13">
        <f t="shared" si="2"/>
        <v>47240.00883519641</v>
      </c>
      <c r="H9" s="13">
        <f t="shared" si="2"/>
        <v>45550.88254159987</v>
      </c>
      <c r="I9" s="13">
        <f>I6/I4*1000</f>
        <v>50227.647481973334</v>
      </c>
      <c r="J9" s="25">
        <v>49031.03709311128</v>
      </c>
      <c r="K9" s="22">
        <v>48595.760787282365</v>
      </c>
    </row>
    <row r="10" spans="1:11" ht="12.75">
      <c r="A10" s="11" t="s">
        <v>13</v>
      </c>
      <c r="B10" s="3"/>
      <c r="C10" s="3"/>
      <c r="K10" s="23"/>
    </row>
    <row r="11" spans="1:3" ht="12.75">
      <c r="A11" s="11"/>
      <c r="B11" s="3"/>
      <c r="C11" s="3"/>
    </row>
    <row r="12" spans="1:7" ht="12.75">
      <c r="A12" s="28" t="s">
        <v>10</v>
      </c>
      <c r="B12" s="27"/>
      <c r="C12" s="27"/>
      <c r="D12" s="27"/>
      <c r="E12" s="27"/>
      <c r="F12" s="27"/>
      <c r="G12" s="27"/>
    </row>
    <row r="13" spans="1:3" ht="12.75">
      <c r="A13" s="2"/>
      <c r="B13" s="3"/>
      <c r="C13" s="3"/>
    </row>
    <row r="14" spans="1:7" ht="24" customHeight="1">
      <c r="A14" s="28" t="s">
        <v>12</v>
      </c>
      <c r="B14" s="27"/>
      <c r="C14" s="27"/>
      <c r="D14" s="27"/>
      <c r="E14" s="27"/>
      <c r="F14" s="27"/>
      <c r="G14" s="27"/>
    </row>
  </sheetData>
  <sheetProtection/>
  <mergeCells count="3">
    <mergeCell ref="A1:G1"/>
    <mergeCell ref="A14:G14"/>
    <mergeCell ref="A12:G12"/>
  </mergeCells>
  <printOptions horizontalCentered="1"/>
  <pageMargins left="0.75" right="0.75" top="1" bottom="1" header="0.5" footer="0.5"/>
  <pageSetup fitToHeight="1" fitToWidth="1"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2008-04-24T17:58:01Z</cp:lastPrinted>
  <dcterms:created xsi:type="dcterms:W3CDTF">1999-02-12T20:24:19Z</dcterms:created>
  <dcterms:modified xsi:type="dcterms:W3CDTF">2009-12-19T21:31:35Z</dcterms:modified>
  <cp:category/>
  <cp:version/>
  <cp:contentType/>
  <cp:contentStatus/>
</cp:coreProperties>
</file>