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Table 2-10" sheetId="1" r:id="rId1"/>
  </sheets>
  <definedNames>
    <definedName name="_xlnm.Print_Area" localSheetId="0">'Table 2-10'!$A$1:$I$20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<sst xmlns="http://schemas.openxmlformats.org/spreadsheetml/2006/main" count="25" uniqueCount="18">
  <si>
    <t>State</t>
  </si>
  <si>
    <t>Alaska</t>
  </si>
  <si>
    <t>Idaho</t>
  </si>
  <si>
    <t>Maine</t>
  </si>
  <si>
    <t>Michigan</t>
  </si>
  <si>
    <t>Minnesota</t>
  </si>
  <si>
    <t>Montana</t>
  </si>
  <si>
    <t>New York</t>
  </si>
  <si>
    <t>North Dakota</t>
  </si>
  <si>
    <t>Vermont</t>
  </si>
  <si>
    <t>Washington</t>
  </si>
  <si>
    <t>N</t>
  </si>
  <si>
    <t>Total U.S. - Canada border</t>
  </si>
  <si>
    <r>
      <t xml:space="preserve">Key:  </t>
    </r>
    <r>
      <rPr>
        <sz val="9"/>
        <rFont val="Arial"/>
        <family val="2"/>
      </rPr>
      <t>N = not applicable; NA = not available; R = revised.</t>
    </r>
  </si>
  <si>
    <r>
      <t>Note:</t>
    </r>
    <r>
      <rPr>
        <sz val="9"/>
        <rFont val="Arial"/>
        <family val="2"/>
      </rPr>
      <t xml:space="preserve">  Full or empty rail containers entering the United States.  The data include containers moving as in-bond shipments.</t>
    </r>
  </si>
  <si>
    <t>NA</t>
  </si>
  <si>
    <r>
      <t>Source:</t>
    </r>
    <r>
      <rPr>
        <sz val="9"/>
        <rFont val="Arial"/>
        <family val="2"/>
      </rPr>
      <t xml:space="preserve">  U.S. Department of Transportation, Bureau of Transportation Statistics, special tabulation 2006, based on data from U.S. Customs Service, Mission Support Services, Office of Field Operations, Operations Management Database.</t>
    </r>
  </si>
  <si>
    <t>Table 2-10.  Incoming Rail Container Crossings by State, U.S.-Canadian Border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</si>
</sst>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&quot;\ #,##0;&quot;(R) -&quot;#,##0;&quot;(R) &quot;\ 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2" fillId="0" borderId="2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7.00390625" style="3" customWidth="1"/>
    <col min="2" max="6" width="11.7109375" style="3" customWidth="1"/>
    <col min="7" max="7" width="12.00390625" style="3" customWidth="1"/>
    <col min="8" max="9" width="11.7109375" style="3" customWidth="1"/>
    <col min="10" max="16384" width="9.140625" style="3" customWidth="1"/>
  </cols>
  <sheetData>
    <row r="1" spans="1:8" ht="17.25" customHeight="1">
      <c r="A1" s="15" t="s">
        <v>17</v>
      </c>
      <c r="B1" s="16"/>
      <c r="C1" s="16"/>
      <c r="D1" s="16"/>
      <c r="E1" s="16"/>
      <c r="F1" s="16"/>
      <c r="G1" s="16"/>
      <c r="H1" s="16"/>
    </row>
    <row r="2" spans="1:8" ht="13.5" customHeight="1" thickBot="1">
      <c r="A2" s="17"/>
      <c r="B2" s="18"/>
      <c r="C2" s="18"/>
      <c r="D2" s="18"/>
      <c r="E2" s="18"/>
      <c r="F2" s="18"/>
      <c r="G2" s="18"/>
      <c r="H2" s="19"/>
    </row>
    <row r="3" spans="1:9" ht="12.75">
      <c r="A3" s="2" t="s">
        <v>0</v>
      </c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20">
        <v>2005</v>
      </c>
    </row>
    <row r="4" spans="1:11" ht="12.75">
      <c r="A4" s="3" t="s">
        <v>1</v>
      </c>
      <c r="B4" s="4" t="s">
        <v>11</v>
      </c>
      <c r="C4" s="4" t="s">
        <v>11</v>
      </c>
      <c r="D4" s="5" t="s">
        <v>11</v>
      </c>
      <c r="E4" s="5" t="s">
        <v>11</v>
      </c>
      <c r="F4" s="5" t="s">
        <v>11</v>
      </c>
      <c r="G4" s="5" t="s">
        <v>11</v>
      </c>
      <c r="H4" s="11" t="s">
        <v>11</v>
      </c>
      <c r="I4" s="21" t="s">
        <v>11</v>
      </c>
      <c r="J4" s="4"/>
      <c r="K4" s="4"/>
    </row>
    <row r="5" spans="1:11" ht="12.75">
      <c r="A5" s="3" t="s">
        <v>2</v>
      </c>
      <c r="B5" s="5">
        <v>37579</v>
      </c>
      <c r="C5" s="5">
        <v>42336</v>
      </c>
      <c r="D5" s="6">
        <v>50240</v>
      </c>
      <c r="E5" s="6">
        <f>54593+4730</f>
        <v>59323</v>
      </c>
      <c r="F5" s="6">
        <f>60502+4669</f>
        <v>65171</v>
      </c>
      <c r="G5" s="6">
        <v>74499</v>
      </c>
      <c r="H5" s="11">
        <f>71759+6374</f>
        <v>78133</v>
      </c>
      <c r="I5" s="11">
        <v>88821</v>
      </c>
      <c r="J5" s="6"/>
      <c r="K5" s="5"/>
    </row>
    <row r="6" spans="1:11" ht="12.75">
      <c r="A6" s="3" t="s">
        <v>3</v>
      </c>
      <c r="B6" s="5">
        <v>46882</v>
      </c>
      <c r="C6" s="5">
        <v>66948</v>
      </c>
      <c r="D6" s="6">
        <v>60358</v>
      </c>
      <c r="E6" s="6">
        <f>27790+28281</f>
        <v>56071</v>
      </c>
      <c r="F6" s="6">
        <f>19458+17417</f>
        <v>36875</v>
      </c>
      <c r="G6" s="6">
        <v>31843</v>
      </c>
      <c r="H6" s="11">
        <f>21660+22639</f>
        <v>44299</v>
      </c>
      <c r="I6" s="11">
        <v>44909</v>
      </c>
      <c r="J6" s="6"/>
      <c r="K6" s="5"/>
    </row>
    <row r="7" spans="1:11" ht="12.75">
      <c r="A7" s="3" t="s">
        <v>4</v>
      </c>
      <c r="B7" s="5">
        <v>587317</v>
      </c>
      <c r="C7" s="5">
        <v>599603</v>
      </c>
      <c r="D7" s="6">
        <v>679747</v>
      </c>
      <c r="E7" s="6">
        <f>209221+585589</f>
        <v>794810</v>
      </c>
      <c r="F7" s="6">
        <f>190749+568557</f>
        <v>759306</v>
      </c>
      <c r="G7" s="6">
        <v>757819</v>
      </c>
      <c r="H7" s="11">
        <f>191389+560211</f>
        <v>751600</v>
      </c>
      <c r="I7" s="11">
        <v>730100</v>
      </c>
      <c r="J7" s="6"/>
      <c r="K7" s="5"/>
    </row>
    <row r="8" spans="1:11" ht="12.75">
      <c r="A8" s="3" t="s">
        <v>5</v>
      </c>
      <c r="B8" s="5">
        <v>215899</v>
      </c>
      <c r="C8" s="5">
        <v>255493</v>
      </c>
      <c r="D8" s="6">
        <v>250943</v>
      </c>
      <c r="E8" s="6">
        <f>52439+222443</f>
        <v>274882</v>
      </c>
      <c r="F8" s="6">
        <f>59750+258710</f>
        <v>318460</v>
      </c>
      <c r="G8" s="6">
        <v>325632</v>
      </c>
      <c r="H8" s="11">
        <f>59888+273769</f>
        <v>333657</v>
      </c>
      <c r="I8" s="11">
        <v>322784</v>
      </c>
      <c r="J8" s="6"/>
      <c r="K8" s="5"/>
    </row>
    <row r="9" spans="1:11" ht="12.75">
      <c r="A9" s="3" t="s">
        <v>6</v>
      </c>
      <c r="B9" s="5">
        <v>23729</v>
      </c>
      <c r="C9" s="5">
        <v>23332</v>
      </c>
      <c r="D9" s="6">
        <v>25255</v>
      </c>
      <c r="E9" s="6">
        <f>10637+16367</f>
        <v>27004</v>
      </c>
      <c r="F9" s="6">
        <f>17707+8924</f>
        <v>26631</v>
      </c>
      <c r="G9" s="6">
        <v>28176</v>
      </c>
      <c r="H9" s="11">
        <f>9655+30341</f>
        <v>39996</v>
      </c>
      <c r="I9" s="11">
        <v>29399</v>
      </c>
      <c r="J9" s="6"/>
      <c r="K9" s="5"/>
    </row>
    <row r="10" spans="1:11" ht="12.75">
      <c r="A10" s="3" t="s">
        <v>7</v>
      </c>
      <c r="B10" s="5">
        <v>140422</v>
      </c>
      <c r="C10" s="5">
        <v>234177</v>
      </c>
      <c r="D10" s="6">
        <v>257155</v>
      </c>
      <c r="E10" s="6">
        <f>53991+207574</f>
        <v>261565</v>
      </c>
      <c r="F10" s="6">
        <v>256359</v>
      </c>
      <c r="G10" s="6">
        <v>257598</v>
      </c>
      <c r="H10" s="11">
        <f>58272+217840</f>
        <v>276112</v>
      </c>
      <c r="I10" s="11">
        <v>295236</v>
      </c>
      <c r="J10" s="6"/>
      <c r="K10" s="5"/>
    </row>
    <row r="11" spans="1:11" ht="12.75">
      <c r="A11" s="3" t="s">
        <v>8</v>
      </c>
      <c r="B11" s="9" t="s">
        <v>15</v>
      </c>
      <c r="C11" s="5">
        <v>139043</v>
      </c>
      <c r="D11" s="6">
        <v>154698</v>
      </c>
      <c r="E11" s="6">
        <f>56660+111601</f>
        <v>168261</v>
      </c>
      <c r="F11" s="6">
        <f>129506+70588</f>
        <v>200094</v>
      </c>
      <c r="G11" s="6">
        <v>219001</v>
      </c>
      <c r="H11" s="11">
        <f>76679+148605</f>
        <v>225284</v>
      </c>
      <c r="I11" s="11">
        <v>233323</v>
      </c>
      <c r="J11" s="6"/>
      <c r="K11" s="5"/>
    </row>
    <row r="12" spans="1:11" ht="12.75">
      <c r="A12" s="3" t="s">
        <v>9</v>
      </c>
      <c r="B12" s="5">
        <v>43551</v>
      </c>
      <c r="C12" s="5">
        <v>46242</v>
      </c>
      <c r="D12" s="6">
        <v>51069</v>
      </c>
      <c r="E12" s="6">
        <f>8758+32968</f>
        <v>41726</v>
      </c>
      <c r="F12" s="6">
        <f>11175+42567</f>
        <v>53742</v>
      </c>
      <c r="G12" s="6">
        <v>52427</v>
      </c>
      <c r="H12" s="11">
        <f>12150+44614</f>
        <v>56764</v>
      </c>
      <c r="I12" s="11">
        <v>53851</v>
      </c>
      <c r="J12" s="6"/>
      <c r="K12" s="5"/>
    </row>
    <row r="13" spans="1:11" ht="12.75">
      <c r="A13" s="3" t="s">
        <v>10</v>
      </c>
      <c r="B13" s="5">
        <v>82828</v>
      </c>
      <c r="C13" s="5">
        <v>81329</v>
      </c>
      <c r="D13" s="6">
        <v>65372</v>
      </c>
      <c r="E13" s="6">
        <f>23246+72457</f>
        <v>95703</v>
      </c>
      <c r="F13" s="6">
        <f>24598+83740</f>
        <v>108338</v>
      </c>
      <c r="G13" s="6">
        <v>121250</v>
      </c>
      <c r="H13" s="12">
        <f>114856+30208</f>
        <v>145064</v>
      </c>
      <c r="I13" s="11">
        <v>142134</v>
      </c>
      <c r="J13" s="6"/>
      <c r="K13" s="5"/>
    </row>
    <row r="14" spans="1:9" ht="13.5" thickBot="1">
      <c r="A14" s="7" t="s">
        <v>12</v>
      </c>
      <c r="B14" s="8">
        <f aca="true" t="shared" si="0" ref="B14:G14">SUM(B5:B13)</f>
        <v>1178207</v>
      </c>
      <c r="C14" s="8">
        <v>1488503</v>
      </c>
      <c r="D14" s="8">
        <f t="shared" si="0"/>
        <v>1594837</v>
      </c>
      <c r="E14" s="8">
        <f t="shared" si="0"/>
        <v>1779345</v>
      </c>
      <c r="F14" s="8">
        <f t="shared" si="0"/>
        <v>1824976</v>
      </c>
      <c r="G14" s="8">
        <f t="shared" si="0"/>
        <v>1868245</v>
      </c>
      <c r="H14" s="10">
        <f>SUM(H5:H13)</f>
        <v>1950909</v>
      </c>
      <c r="I14" s="7">
        <f>SUM(I5:I13)</f>
        <v>1940557</v>
      </c>
    </row>
    <row r="15" spans="1:8" ht="12.75">
      <c r="A15" s="13" t="s">
        <v>13</v>
      </c>
      <c r="B15" s="14"/>
      <c r="C15" s="14"/>
      <c r="D15" s="14"/>
      <c r="E15" s="14"/>
      <c r="F15" s="14"/>
      <c r="G15" s="14"/>
      <c r="H15" s="14"/>
    </row>
    <row r="16" spans="1:7" ht="12.75">
      <c r="A16" s="22"/>
      <c r="B16" s="23"/>
      <c r="C16" s="23"/>
      <c r="D16" s="24"/>
      <c r="E16" s="24"/>
      <c r="F16" s="24"/>
      <c r="G16" s="24"/>
    </row>
    <row r="17" spans="1:8" ht="12.75">
      <c r="A17" s="25" t="s">
        <v>14</v>
      </c>
      <c r="B17" s="16"/>
      <c r="C17" s="16"/>
      <c r="D17" s="16"/>
      <c r="E17" s="16"/>
      <c r="F17" s="16"/>
      <c r="G17" s="16"/>
      <c r="H17" s="16"/>
    </row>
    <row r="18" spans="1:7" ht="12.75">
      <c r="A18" s="22"/>
      <c r="B18" s="23"/>
      <c r="C18" s="23"/>
      <c r="D18" s="24"/>
      <c r="E18" s="24"/>
      <c r="F18" s="24"/>
      <c r="G18" s="24"/>
    </row>
    <row r="19" spans="1:8" ht="26.25" customHeight="1">
      <c r="A19" s="25" t="s">
        <v>16</v>
      </c>
      <c r="B19" s="16"/>
      <c r="C19" s="16"/>
      <c r="D19" s="16"/>
      <c r="E19" s="16"/>
      <c r="F19" s="16"/>
      <c r="G19" s="16"/>
      <c r="H19" s="16"/>
    </row>
  </sheetData>
  <mergeCells count="4">
    <mergeCell ref="A1:H1"/>
    <mergeCell ref="A15:H15"/>
    <mergeCell ref="A17:H17"/>
    <mergeCell ref="A19:H19"/>
  </mergeCells>
  <printOptions horizontalCentered="1"/>
  <pageMargins left="0.75" right="0.75" top="1" bottom="1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2006-06-13T20:15:32Z</cp:lastPrinted>
  <dcterms:created xsi:type="dcterms:W3CDTF">2004-06-14T16:15:39Z</dcterms:created>
  <dcterms:modified xsi:type="dcterms:W3CDTF">2006-11-07T14:23:05Z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738917875</vt:i4>
  </property>
  <property fmtid="{D5CDD505-2E9C-101B-9397-08002B2CF9AE}" pid="3" name="_EmailSubject">
    <vt:lpwstr>files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