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7160" windowHeight="8835" activeTab="0"/>
  </bookViews>
  <sheets>
    <sheet name="Table 3-8" sheetId="1" r:id="rId1"/>
  </sheets>
  <definedNames/>
  <calcPr fullCalcOnLoad="1"/>
</workbook>
</file>

<file path=xl/sharedStrings.xml><?xml version="1.0" encoding="utf-8"?>
<sst xmlns="http://schemas.openxmlformats.org/spreadsheetml/2006/main" count="39" uniqueCount="39">
  <si>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</si>
  <si>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</si>
  <si>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</si>
  <si>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</si>
  <si>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</si>
  <si>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</si>
  <si>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</si>
  <si>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</si>
  <si>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</si>
  <si>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</si>
  <si>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</si>
  <si>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</si>
  <si>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</si>
  <si>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</si>
  <si>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</si>
  <si>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Phoenix, AZ (Sky Harbor International)</t>
  </si>
  <si>
    <t>Portland, OR (Portland International)</t>
  </si>
  <si>
    <t>Denver, CO (Denver International)</t>
  </si>
  <si>
    <t>Top 25 as % of U.S. total</t>
  </si>
  <si>
    <t>Airport</t>
  </si>
  <si>
    <t>Houston, TX (George Bush Intercontinental)</t>
  </si>
  <si>
    <r>
      <t>Anchorage, AK (Ted Stevens Anchorage International)</t>
    </r>
    <r>
      <rPr>
        <vertAlign val="superscript"/>
        <sz val="10"/>
        <rFont val="Arial"/>
        <family val="2"/>
      </rPr>
      <t>2</t>
    </r>
  </si>
  <si>
    <r>
      <t>2</t>
    </r>
    <r>
      <rPr>
        <sz val="9"/>
        <rFont val="Arial"/>
        <family val="2"/>
      </rPr>
      <t>Anchorage includes a large proportion of all-cargo operations in-transit.</t>
    </r>
  </si>
  <si>
    <r>
      <t>Top 25 airports</t>
    </r>
    <r>
      <rPr>
        <vertAlign val="superscript"/>
        <sz val="10"/>
        <rFont val="Arial"/>
        <family val="2"/>
      </rPr>
      <t>3</t>
    </r>
  </si>
  <si>
    <r>
      <t>United States, all airports</t>
    </r>
    <r>
      <rPr>
        <vertAlign val="superscript"/>
        <sz val="10"/>
        <rFont val="Arial"/>
        <family val="2"/>
      </rPr>
      <t>4</t>
    </r>
  </si>
  <si>
    <t>Seattle, WA (Seattle-Tacoma International)</t>
  </si>
  <si>
    <t>Minneapolis, MN (Minneapolis-St Paul International/Wold-Chamberlain</t>
  </si>
  <si>
    <t>Chicago/Rockford, IL (Chicago/Rockford International)</t>
  </si>
  <si>
    <t>Fort Worth, TX (Fort Worth Alliance)</t>
  </si>
  <si>
    <t>Salt Lake City, UT (Salt Lake City International)</t>
  </si>
  <si>
    <t>2007 Rank</t>
  </si>
  <si>
    <r>
      <t>Note:</t>
    </r>
    <r>
      <rPr>
        <sz val="9"/>
        <rFont val="Arial"/>
        <family val="2"/>
      </rPr>
      <t xml:space="preserve"> 1 metric tonne = 1.1023 short tons.</t>
    </r>
  </si>
  <si>
    <r>
      <t xml:space="preserve">Key: </t>
    </r>
    <r>
      <rPr>
        <sz val="10"/>
        <rFont val="Arial"/>
        <family val="2"/>
      </rPr>
      <t>R = revised.</t>
    </r>
  </si>
  <si>
    <r>
      <t>1</t>
    </r>
    <r>
      <rPr>
        <sz val="9"/>
        <rFont val="Arial"/>
        <family val="2"/>
      </rPr>
      <t xml:space="preserve">Dedicated to the exclusive transportation of cargo, all-cargo operations do not include aircraft carrying passengers that also may be carrying cargo. Aircraft landed weight is the certificated maximum gross landed weight of the aircraft as specified by the aircraft manufacturers. </t>
    </r>
  </si>
  <si>
    <r>
      <t>3</t>
    </r>
    <r>
      <rPr>
        <sz val="9"/>
        <rFont val="Arial"/>
        <family val="2"/>
      </rPr>
      <t>Airport rankings change each year. Totals represent the top 25 airports for each year, not necessarily the top 25 airports listed here for 2007.</t>
    </r>
  </si>
  <si>
    <r>
      <t>Table 3-11M.  Top 25 Airports by Landed Weight of All-Cargo Operations: 2000-2007</t>
    </r>
    <r>
      <rPr>
        <vertAlign val="superscript"/>
        <sz val="12"/>
        <rFont val="Arial"/>
        <family val="2"/>
      </rPr>
      <t>1</t>
    </r>
  </si>
  <si>
    <r>
      <t>4</t>
    </r>
    <r>
      <rPr>
        <sz val="9"/>
        <rFont val="Arial"/>
        <family val="2"/>
      </rPr>
      <t xml:space="preserve">Limited to airports with an aggregate landed weight in excess of 45.36 million kilograms (45,359 metric tonnes) annually. </t>
    </r>
  </si>
  <si>
    <t>Landed weight
(thousands of metric tonnes)</t>
  </si>
  <si>
    <r>
      <t xml:space="preserve">Source:  </t>
    </r>
    <r>
      <rPr>
        <sz val="9"/>
        <rFont val="Arial"/>
        <family val="2"/>
      </rPr>
      <t>U.S. Department of Transportation, Federal Aviation Administration, Air Carrier Activity Information System (ACAIS) database, All-Cargo Data, available at www.faa.gov/airports_airtraffic/airports/planning_capacity/passenger_allcargo_stats/passenger/ as of April 13, 2009.</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</si>
</sst>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quot;(R) &quot;#,##0.0;&quot;(R) &quot;\-#,##0.0;&quot;(R) &quot;0.0"/>
    <numFmt numFmtId="167" formatCode="&quot;(R) &quot;#,##0;&quot;(R) &quot;\-#,##0;&quot;(R) &quot;0"/>
  </numFmts>
  <fonts count="51">
    <font>
      <sz val="10"/>
      <name val="Arial"/>
      <family val="0"/>
    </font>
    <font>
      <sz val="11"/>
      <color indexed="8"/>
      <name val="Calibri"/>
      <family val="2"/>
    </font>
    <font>
      <sz val="10"/>
      <name val="Futura Md BT"/>
      <family val="2"/>
    </font>
    <font>
      <b/>
      <sz val="10"/>
      <name val="Futura Md BT"/>
      <family val="2"/>
    </font>
    <font>
      <b/>
      <sz val="10"/>
      <name val="Helv"/>
      <family val="0"/>
    </font>
    <font>
      <sz val="10"/>
      <name val="Arial Narrow"/>
      <family val="2"/>
    </font>
    <font>
      <sz val="12"/>
      <name val="Arial"/>
      <family val="2"/>
    </font>
    <font>
      <b/>
      <sz val="12"/>
      <name val="Arial"/>
      <family val="2"/>
    </font>
    <font>
      <b/>
      <sz val="10"/>
      <name val="Arial"/>
      <family val="2"/>
    </font>
    <font>
      <b/>
      <sz val="9"/>
      <name val="Arial"/>
      <family val="2"/>
    </font>
    <font>
      <sz val="9"/>
      <name val="Arial"/>
      <family val="2"/>
    </font>
    <font>
      <vertAlign val="superscript"/>
      <sz val="9"/>
      <name val="Arial"/>
      <family val="2"/>
    </font>
    <font>
      <vertAlign val="superscript"/>
      <sz val="10"/>
      <name val="Arial"/>
      <family val="2"/>
    </font>
    <font>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bottom style="medium"/>
    </border>
    <border>
      <left/>
      <right/>
      <top style="medium"/>
      <bottom/>
    </border>
    <border>
      <left/>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6">
      <alignment horizontal="left"/>
      <protection/>
    </xf>
    <xf numFmtId="0" fontId="43" fillId="0" borderId="0" applyNumberFormat="0" applyFill="0" applyBorder="0" applyAlignment="0" applyProtection="0"/>
    <xf numFmtId="0" fontId="44" fillId="30" borderId="1"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0" borderId="0">
      <alignment/>
      <protection/>
    </xf>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52">
    <xf numFmtId="0" fontId="0" fillId="0" borderId="0" xfId="0"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5" fillId="0" borderId="0" xfId="0" applyFont="1" applyFill="1" applyBorder="1" applyAlignment="1">
      <alignment/>
    </xf>
    <xf numFmtId="3" fontId="5" fillId="0" borderId="0" xfId="0" applyNumberFormat="1" applyFont="1" applyFill="1" applyBorder="1" applyAlignment="1">
      <alignment/>
    </xf>
    <xf numFmtId="0" fontId="2" fillId="0" borderId="0" xfId="0" applyFont="1" applyFill="1" applyBorder="1" applyAlignment="1">
      <alignment/>
    </xf>
    <xf numFmtId="164" fontId="2" fillId="0" borderId="0" xfId="53" applyNumberFormat="1" applyFont="1" applyFill="1" applyBorder="1" applyAlignment="1">
      <alignment horizontal="left"/>
      <protection/>
    </xf>
    <xf numFmtId="164" fontId="3" fillId="0" borderId="0" xfId="53" applyNumberFormat="1" applyFont="1" applyFill="1" applyBorder="1" applyAlignment="1">
      <alignment horizontal="left" vertical="center"/>
      <protection/>
    </xf>
    <xf numFmtId="0" fontId="8" fillId="0" borderId="11" xfId="0" applyFont="1" applyFill="1" applyBorder="1" applyAlignment="1">
      <alignment/>
    </xf>
    <xf numFmtId="164" fontId="8" fillId="0" borderId="12" xfId="53" applyNumberFormat="1" applyFont="1" applyFill="1" applyBorder="1" applyAlignment="1">
      <alignment horizontal="left"/>
      <protection/>
    </xf>
    <xf numFmtId="164" fontId="8" fillId="0" borderId="12" xfId="53" applyNumberFormat="1" applyFont="1" applyFill="1" applyBorder="1" applyAlignment="1">
      <alignment horizontal="left" vertical="center"/>
      <protection/>
    </xf>
    <xf numFmtId="0" fontId="0" fillId="0" borderId="0" xfId="0" applyFont="1" applyFill="1" applyAlignment="1">
      <alignment/>
    </xf>
    <xf numFmtId="0" fontId="8" fillId="0" borderId="12" xfId="0" applyFont="1" applyFill="1" applyBorder="1" applyAlignment="1">
      <alignment/>
    </xf>
    <xf numFmtId="0" fontId="8" fillId="0" borderId="11" xfId="0" applyFont="1" applyFill="1" applyBorder="1" applyAlignment="1">
      <alignment horizontal="right"/>
    </xf>
    <xf numFmtId="0" fontId="8" fillId="0" borderId="12" xfId="0" applyFont="1" applyFill="1" applyBorder="1" applyAlignment="1">
      <alignment horizontal="right"/>
    </xf>
    <xf numFmtId="2" fontId="8" fillId="0" borderId="12" xfId="58" applyNumberFormat="1" applyFont="1" applyFill="1" applyBorder="1" applyAlignment="1">
      <alignment horizontal="left"/>
      <protection/>
    </xf>
    <xf numFmtId="0" fontId="0" fillId="0" borderId="0" xfId="0" applyFill="1" applyAlignment="1">
      <alignment/>
    </xf>
    <xf numFmtId="0" fontId="8" fillId="0" borderId="13" xfId="0" applyFont="1" applyFill="1" applyBorder="1" applyAlignment="1">
      <alignment/>
    </xf>
    <xf numFmtId="0" fontId="6" fillId="0" borderId="13" xfId="0" applyFont="1" applyFill="1" applyBorder="1" applyAlignment="1">
      <alignment/>
    </xf>
    <xf numFmtId="0" fontId="0" fillId="0" borderId="13" xfId="0" applyFill="1" applyBorder="1" applyAlignment="1">
      <alignment/>
    </xf>
    <xf numFmtId="0" fontId="5" fillId="0" borderId="0" xfId="0" applyFont="1" applyFill="1" applyAlignment="1">
      <alignment/>
    </xf>
    <xf numFmtId="3" fontId="5" fillId="0" borderId="0" xfId="0" applyNumberFormat="1" applyFont="1" applyFill="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0" fontId="0" fillId="0" borderId="0" xfId="0" applyFill="1" applyBorder="1" applyAlignment="1">
      <alignment/>
    </xf>
    <xf numFmtId="2" fontId="2" fillId="0" borderId="0" xfId="58" applyNumberFormat="1" applyFont="1" applyFill="1" applyBorder="1" applyAlignment="1">
      <alignment horizontal="left"/>
      <protection/>
    </xf>
    <xf numFmtId="2" fontId="3" fillId="0" borderId="0" xfId="58" applyNumberFormat="1" applyFont="1" applyFill="1" applyBorder="1" applyAlignment="1">
      <alignment horizontal="left"/>
      <protection/>
    </xf>
    <xf numFmtId="9" fontId="2" fillId="0" borderId="0" xfId="0" applyNumberFormat="1" applyFont="1" applyFill="1" applyBorder="1" applyAlignment="1">
      <alignment/>
    </xf>
    <xf numFmtId="0" fontId="0" fillId="0" borderId="0" xfId="0" applyFont="1" applyFill="1" applyBorder="1" applyAlignment="1">
      <alignment/>
    </xf>
    <xf numFmtId="49" fontId="0" fillId="0" borderId="0" xfId="0" applyNumberFormat="1" applyFill="1" applyBorder="1" applyAlignment="1">
      <alignment/>
    </xf>
    <xf numFmtId="0" fontId="0" fillId="0" borderId="12" xfId="0" applyFont="1" applyFill="1" applyBorder="1" applyAlignment="1">
      <alignment/>
    </xf>
    <xf numFmtId="3" fontId="8" fillId="0" borderId="0" xfId="0" applyNumberFormat="1" applyFont="1" applyFill="1" applyBorder="1" applyAlignment="1">
      <alignment/>
    </xf>
    <xf numFmtId="165" fontId="8" fillId="0" borderId="11" xfId="0" applyNumberFormat="1" applyFont="1" applyFill="1" applyBorder="1" applyAlignment="1">
      <alignment/>
    </xf>
    <xf numFmtId="166" fontId="8" fillId="0" borderId="11" xfId="0" applyNumberFormat="1" applyFont="1" applyFill="1" applyBorder="1" applyAlignment="1">
      <alignment/>
    </xf>
    <xf numFmtId="167" fontId="8" fillId="0" borderId="0" xfId="42" applyNumberFormat="1" applyFont="1" applyFill="1" applyAlignment="1">
      <alignment/>
    </xf>
    <xf numFmtId="164" fontId="8" fillId="0" borderId="0" xfId="53" applyNumberFormat="1" applyFont="1" applyFill="1" applyBorder="1" applyAlignment="1">
      <alignment horizontal="left"/>
      <protection/>
    </xf>
    <xf numFmtId="164" fontId="8" fillId="0" borderId="0" xfId="53" applyNumberFormat="1" applyFont="1" applyFill="1" applyBorder="1" applyAlignment="1">
      <alignment horizontal="left" vertical="center"/>
      <protection/>
    </xf>
    <xf numFmtId="165" fontId="8" fillId="0" borderId="0" xfId="0" applyNumberFormat="1" applyFont="1" applyFill="1" applyBorder="1" applyAlignment="1">
      <alignment/>
    </xf>
    <xf numFmtId="166" fontId="8" fillId="0" borderId="0" xfId="0" applyNumberFormat="1" applyFont="1" applyFill="1" applyBorder="1" applyAlignment="1">
      <alignment/>
    </xf>
    <xf numFmtId="3" fontId="0" fillId="0" borderId="0" xfId="42" applyNumberFormat="1" applyFont="1" applyFill="1" applyAlignment="1">
      <alignment/>
    </xf>
    <xf numFmtId="3" fontId="8" fillId="0" borderId="11" xfId="42" applyNumberFormat="1" applyFont="1" applyFill="1" applyBorder="1" applyAlignment="1">
      <alignment/>
    </xf>
    <xf numFmtId="3" fontId="8" fillId="0" borderId="0" xfId="42" applyNumberFormat="1" applyFont="1" applyFill="1" applyAlignment="1">
      <alignment/>
    </xf>
    <xf numFmtId="0" fontId="9" fillId="0" borderId="0" xfId="0" applyFont="1" applyFill="1" applyAlignment="1">
      <alignment horizontal="left" wrapText="1"/>
    </xf>
    <xf numFmtId="0" fontId="8" fillId="0" borderId="14" xfId="0" applyFont="1" applyFill="1" applyBorder="1" applyAlignment="1">
      <alignment horizontal="right" wrapText="1"/>
    </xf>
    <xf numFmtId="0" fontId="8" fillId="0" borderId="12" xfId="0" applyFont="1" applyFill="1" applyBorder="1" applyAlignment="1">
      <alignment horizontal="right" wrapText="1"/>
    </xf>
    <xf numFmtId="0" fontId="7" fillId="0" borderId="0" xfId="0" applyFont="1" applyFill="1" applyAlignment="1">
      <alignment horizontal="left" wrapText="1"/>
    </xf>
    <xf numFmtId="0" fontId="11" fillId="0" borderId="0" xfId="0" applyFont="1" applyFill="1" applyAlignment="1">
      <alignment horizontal="left" wrapText="1"/>
    </xf>
    <xf numFmtId="0" fontId="9" fillId="0" borderId="0" xfId="0" applyFont="1" applyFill="1" applyAlignment="1">
      <alignment wrapText="1"/>
    </xf>
    <xf numFmtId="0" fontId="0" fillId="0" borderId="0" xfId="0" applyFill="1" applyAlignment="1">
      <alignment wrapText="1"/>
    </xf>
    <xf numFmtId="0" fontId="8" fillId="0" borderId="15" xfId="0" applyFont="1" applyFill="1" applyBorder="1" applyAlignment="1">
      <alignment horizontal="center" wrapText="1"/>
    </xf>
    <xf numFmtId="0" fontId="0" fillId="0" borderId="15"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ed Side" xfId="53"/>
    <cellStyle name="Hyperlink" xfId="54"/>
    <cellStyle name="Input" xfId="55"/>
    <cellStyle name="Linked Cell" xfId="56"/>
    <cellStyle name="Neutral" xfId="57"/>
    <cellStyle name="Normal_Enplanement California"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selection activeCell="A111" sqref="A111"/>
    </sheetView>
  </sheetViews>
  <sheetFormatPr defaultColWidth="8.8515625" defaultRowHeight="12.75"/>
  <cols>
    <col min="1" max="1" width="58.140625" style="16" customWidth="1"/>
    <col min="2" max="2" width="6.7109375" style="16" customWidth="1"/>
    <col min="3" max="6" width="7.7109375" style="16" customWidth="1"/>
    <col min="7" max="7" width="7.57421875" style="16" customWidth="1"/>
    <col min="8" max="8" width="8.8515625" style="16" customWidth="1"/>
    <col min="9" max="9" width="9.57421875" style="16" bestFit="1" customWidth="1"/>
    <col min="10" max="16384" width="8.8515625" style="16" customWidth="1"/>
  </cols>
  <sheetData>
    <row r="1" spans="1:8" ht="18.75" customHeight="1">
      <c r="A1" s="46" t="s">
        <v>35</v>
      </c>
      <c r="B1" s="46"/>
      <c r="C1" s="46"/>
      <c r="D1" s="46"/>
      <c r="E1" s="46"/>
      <c r="F1" s="46"/>
      <c r="G1" s="46"/>
      <c r="H1" s="46"/>
    </row>
    <row r="2" spans="1:7" ht="15.75" thickBot="1">
      <c r="A2" s="17"/>
      <c r="B2" s="18"/>
      <c r="C2" s="18"/>
      <c r="D2" s="18"/>
      <c r="E2" s="18"/>
      <c r="G2" s="19"/>
    </row>
    <row r="3" spans="1:10" ht="25.5" customHeight="1">
      <c r="A3" s="11"/>
      <c r="B3" s="44" t="s">
        <v>30</v>
      </c>
      <c r="C3" s="50" t="s">
        <v>37</v>
      </c>
      <c r="D3" s="50"/>
      <c r="E3" s="50"/>
      <c r="F3" s="50"/>
      <c r="G3" s="51"/>
      <c r="H3" s="51"/>
      <c r="I3" s="51"/>
      <c r="J3" s="51"/>
    </row>
    <row r="4" spans="1:10" ht="16.5" customHeight="1">
      <c r="A4" s="12" t="s">
        <v>19</v>
      </c>
      <c r="B4" s="45"/>
      <c r="C4" s="13">
        <v>2000</v>
      </c>
      <c r="D4" s="14">
        <v>2001</v>
      </c>
      <c r="E4" s="14">
        <v>2002</v>
      </c>
      <c r="F4" s="13">
        <v>2003</v>
      </c>
      <c r="G4" s="13">
        <v>2004</v>
      </c>
      <c r="H4" s="13">
        <v>2005</v>
      </c>
      <c r="I4" s="13">
        <v>2006</v>
      </c>
      <c r="J4" s="13">
        <v>2007</v>
      </c>
    </row>
    <row r="5" spans="1:10" ht="14.25">
      <c r="A5" s="29" t="s">
        <v>21</v>
      </c>
      <c r="B5" s="11">
        <v>1</v>
      </c>
      <c r="C5" s="40">
        <v>7333.386036015603</v>
      </c>
      <c r="D5" s="40">
        <v>7055.11765853216</v>
      </c>
      <c r="E5" s="40">
        <v>8159.02012337839</v>
      </c>
      <c r="F5" s="40">
        <f>(18014542.695/2000)/1.1023</f>
        <v>8171.342962442166</v>
      </c>
      <c r="G5" s="40">
        <v>8930.766239227069</v>
      </c>
      <c r="H5" s="40">
        <v>9402.103603374762</v>
      </c>
      <c r="I5" s="40">
        <v>9605.370588768938</v>
      </c>
      <c r="J5" s="40">
        <v>9581.931025129275</v>
      </c>
    </row>
    <row r="6" spans="1:10" ht="12.75">
      <c r="A6" s="29" t="s">
        <v>0</v>
      </c>
      <c r="B6" s="11">
        <v>2</v>
      </c>
      <c r="C6" s="40">
        <v>5731.940188696362</v>
      </c>
      <c r="D6" s="40">
        <v>6228.106283225981</v>
      </c>
      <c r="E6" s="40">
        <v>8007.168112129184</v>
      </c>
      <c r="F6" s="40">
        <f>(17519286.605/2000)/1.1023</f>
        <v>7946.696273700444</v>
      </c>
      <c r="G6" s="40">
        <v>8060.835034473373</v>
      </c>
      <c r="H6" s="40">
        <v>8476.365238592034</v>
      </c>
      <c r="I6" s="40">
        <v>8550.30391000635</v>
      </c>
      <c r="J6" s="40">
        <v>8865.016468747164</v>
      </c>
    </row>
    <row r="7" spans="1:10" ht="12.75">
      <c r="A7" s="29" t="s">
        <v>1</v>
      </c>
      <c r="B7" s="11">
        <v>3</v>
      </c>
      <c r="C7" s="40">
        <v>3616.726446974508</v>
      </c>
      <c r="D7" s="40">
        <v>3652.6901750884513</v>
      </c>
      <c r="E7" s="40">
        <v>3811.6073210559734</v>
      </c>
      <c r="F7" s="40">
        <f>(8344890.14/2000)/1.1023</f>
        <v>3785.2173364782725</v>
      </c>
      <c r="G7" s="40">
        <v>3981.046722761499</v>
      </c>
      <c r="H7" s="40">
        <v>4164.979642111947</v>
      </c>
      <c r="I7" s="40">
        <v>4549.578154767304</v>
      </c>
      <c r="J7" s="40">
        <v>4731.57280322961</v>
      </c>
    </row>
    <row r="8" spans="1:10" ht="12.75">
      <c r="A8" s="29" t="s">
        <v>2</v>
      </c>
      <c r="B8" s="11">
        <v>4</v>
      </c>
      <c r="C8" s="40">
        <v>2657.3883947201307</v>
      </c>
      <c r="D8" s="40">
        <v>2771.205190964347</v>
      </c>
      <c r="E8" s="40">
        <v>2879.0740379207114</v>
      </c>
      <c r="F8" s="40">
        <f>(6477473.769/2000)/1.1023</f>
        <v>2938.162827270253</v>
      </c>
      <c r="G8" s="40">
        <v>3105.6417091535877</v>
      </c>
      <c r="H8" s="40">
        <v>3220.8507874444344</v>
      </c>
      <c r="I8" s="40">
        <v>3257.7338292660797</v>
      </c>
      <c r="J8" s="40">
        <v>3370.3229188968517</v>
      </c>
    </row>
    <row r="9" spans="1:10" ht="12.75">
      <c r="A9" s="29" t="s">
        <v>3</v>
      </c>
      <c r="B9" s="11">
        <v>5</v>
      </c>
      <c r="C9" s="40">
        <v>2623.746044633947</v>
      </c>
      <c r="D9" s="40">
        <v>2657.2406822099247</v>
      </c>
      <c r="E9" s="40">
        <v>2755.903742175451</v>
      </c>
      <c r="F9" s="40">
        <f>(6239413.53/2000)/1.1023</f>
        <v>2830.179411231062</v>
      </c>
      <c r="G9" s="40">
        <v>2778.0034836251475</v>
      </c>
      <c r="H9" s="40">
        <v>2655.0288034110495</v>
      </c>
      <c r="I9" s="40">
        <v>3290.392815023133</v>
      </c>
      <c r="J9" s="40">
        <v>3112.2363349360426</v>
      </c>
    </row>
    <row r="10" spans="1:10" ht="12.75">
      <c r="A10" s="30" t="s">
        <v>5</v>
      </c>
      <c r="B10" s="11">
        <v>6</v>
      </c>
      <c r="C10" s="40">
        <v>2616.284133176086</v>
      </c>
      <c r="D10" s="40">
        <v>2861.625691735462</v>
      </c>
      <c r="E10" s="40">
        <v>2120.8473192415854</v>
      </c>
      <c r="F10" s="40">
        <v>2065.508482264356</v>
      </c>
      <c r="G10" s="40">
        <v>2099.24702893949</v>
      </c>
      <c r="H10" s="40">
        <v>2308.5296779461123</v>
      </c>
      <c r="I10" s="40">
        <v>2383.1987662160936</v>
      </c>
      <c r="J10" s="40">
        <v>2406.1287521545855</v>
      </c>
    </row>
    <row r="11" spans="1:10" ht="12.75">
      <c r="A11" s="29" t="s">
        <v>4</v>
      </c>
      <c r="B11" s="11">
        <v>7</v>
      </c>
      <c r="C11" s="40">
        <v>2533.912592306994</v>
      </c>
      <c r="D11" s="40">
        <v>2306.6513957180437</v>
      </c>
      <c r="E11" s="40">
        <v>2641.9397713871</v>
      </c>
      <c r="F11" s="40">
        <f>(5873957.8/2000)/1.1023</f>
        <v>2664.409779551846</v>
      </c>
      <c r="G11" s="40">
        <v>2629.2923886419303</v>
      </c>
      <c r="H11" s="40">
        <v>2550.352163657806</v>
      </c>
      <c r="I11" s="40">
        <v>2372.312437630409</v>
      </c>
      <c r="J11" s="40">
        <v>2319.6939671595755</v>
      </c>
    </row>
    <row r="12" spans="1:10" ht="12.75">
      <c r="A12" s="29" t="s">
        <v>6</v>
      </c>
      <c r="B12" s="11">
        <v>8</v>
      </c>
      <c r="C12" s="40">
        <v>1870.2984668420575</v>
      </c>
      <c r="D12" s="40">
        <v>1825.0476276875622</v>
      </c>
      <c r="E12" s="40">
        <v>2011.1857026217906</v>
      </c>
      <c r="F12" s="40">
        <v>2133.012791436088</v>
      </c>
      <c r="G12" s="40">
        <v>2140.070761135807</v>
      </c>
      <c r="H12" s="40">
        <v>2188.2045042184523</v>
      </c>
      <c r="I12" s="40">
        <v>2003.0844597659438</v>
      </c>
      <c r="J12" s="40">
        <v>1996.494647555112</v>
      </c>
    </row>
    <row r="13" spans="1:10" ht="12.75">
      <c r="A13" s="29" t="s">
        <v>7</v>
      </c>
      <c r="B13" s="11">
        <v>9</v>
      </c>
      <c r="C13" s="40">
        <v>1778.5720765671776</v>
      </c>
      <c r="D13" s="40">
        <v>1628.2233203302185</v>
      </c>
      <c r="E13" s="40">
        <v>1594.8955474916086</v>
      </c>
      <c r="F13" s="40">
        <f>(3669423.73/2000)/1.1023</f>
        <v>1664.439685203665</v>
      </c>
      <c r="G13" s="40">
        <v>1601.1974961444253</v>
      </c>
      <c r="H13" s="40">
        <v>1696.7800417309263</v>
      </c>
      <c r="I13" s="40">
        <v>1693.7312891227432</v>
      </c>
      <c r="J13" s="40">
        <v>1699.5391000635034</v>
      </c>
    </row>
    <row r="14" spans="1:10" ht="12.75">
      <c r="A14" s="29" t="s">
        <v>8</v>
      </c>
      <c r="B14" s="11">
        <v>10</v>
      </c>
      <c r="C14" s="40">
        <v>1642.6224095073935</v>
      </c>
      <c r="D14" s="40">
        <v>1486.6825410505305</v>
      </c>
      <c r="E14" s="40">
        <v>1584.2909960990655</v>
      </c>
      <c r="F14" s="40">
        <f>(3389205/2000)/1.1023</f>
        <v>1537.3333030935316</v>
      </c>
      <c r="G14" s="40">
        <v>1544.9514651183888</v>
      </c>
      <c r="H14" s="40">
        <v>1630.6734577701168</v>
      </c>
      <c r="I14" s="40">
        <v>1631.1348997550576</v>
      </c>
      <c r="J14" s="40">
        <v>1643.3678522180892</v>
      </c>
    </row>
    <row r="15" spans="1:10" ht="12.75">
      <c r="A15" s="29" t="s">
        <v>9</v>
      </c>
      <c r="B15" s="11">
        <v>11</v>
      </c>
      <c r="C15" s="40">
        <v>1534.4716914633038</v>
      </c>
      <c r="D15" s="40">
        <v>1402.2352671686474</v>
      </c>
      <c r="E15" s="40">
        <v>1343.2017009888416</v>
      </c>
      <c r="F15" s="40">
        <f>(2962278.623/2000)/1.1023</f>
        <v>1343.6807688469564</v>
      </c>
      <c r="G15" s="40">
        <v>1298.171524539599</v>
      </c>
      <c r="H15" s="40">
        <v>1501.55094665699</v>
      </c>
      <c r="I15" s="40">
        <v>1562.1881520457225</v>
      </c>
      <c r="J15" s="40">
        <v>1590.6423940850948</v>
      </c>
    </row>
    <row r="16" spans="1:10" ht="12.75">
      <c r="A16" s="29" t="s">
        <v>11</v>
      </c>
      <c r="B16" s="11">
        <v>12</v>
      </c>
      <c r="C16" s="40">
        <v>1106.6369282409507</v>
      </c>
      <c r="D16" s="40">
        <v>1171.5524752789622</v>
      </c>
      <c r="E16" s="40">
        <v>1309.8185838700897</v>
      </c>
      <c r="F16" s="40">
        <f>(2675116.11/2000)/1.1023</f>
        <v>1213.4247074299192</v>
      </c>
      <c r="G16" s="40">
        <v>1202.8063875532976</v>
      </c>
      <c r="H16" s="40">
        <v>1219.1518461398891</v>
      </c>
      <c r="I16" s="40">
        <v>1270.9788623786628</v>
      </c>
      <c r="J16" s="40">
        <v>1264.9304445250839</v>
      </c>
    </row>
    <row r="17" spans="1:10" ht="12.75">
      <c r="A17" s="29" t="s">
        <v>10</v>
      </c>
      <c r="B17" s="11">
        <v>13</v>
      </c>
      <c r="C17" s="40">
        <v>1318.8652943844688</v>
      </c>
      <c r="D17" s="40">
        <v>1317.5839644379932</v>
      </c>
      <c r="E17" s="40">
        <v>1330.040618706341</v>
      </c>
      <c r="F17" s="40">
        <f>(2730153.554/2000)/1.1023</f>
        <v>1238.3895282590945</v>
      </c>
      <c r="G17" s="40">
        <v>1244.120723940851</v>
      </c>
      <c r="H17" s="40">
        <v>1270.8429928331668</v>
      </c>
      <c r="I17" s="40">
        <v>1239.2270706704164</v>
      </c>
      <c r="J17" s="40">
        <v>1247.764405787898</v>
      </c>
    </row>
    <row r="18" spans="1:10" ht="12.75">
      <c r="A18" s="29" t="s">
        <v>12</v>
      </c>
      <c r="B18" s="11">
        <v>14</v>
      </c>
      <c r="C18" s="40">
        <v>988.55409144516</v>
      </c>
      <c r="D18" s="40">
        <v>946.1974054250204</v>
      </c>
      <c r="E18" s="40">
        <v>1057.9638709970063</v>
      </c>
      <c r="F18" s="40">
        <f>(2387175.996/2000)/1.1023</f>
        <v>1082.815928513109</v>
      </c>
      <c r="G18" s="40">
        <v>1054.5309788623786</v>
      </c>
      <c r="H18" s="40">
        <v>919.5024557742901</v>
      </c>
      <c r="I18" s="40">
        <v>1070.488977592307</v>
      </c>
      <c r="J18" s="40">
        <v>1144.2440805588315</v>
      </c>
    </row>
    <row r="19" spans="1:10" ht="12.75">
      <c r="A19" s="29" t="s">
        <v>14</v>
      </c>
      <c r="B19" s="11">
        <v>15</v>
      </c>
      <c r="C19" s="40">
        <v>627.5424113217817</v>
      </c>
      <c r="D19" s="40">
        <v>715.8305361516827</v>
      </c>
      <c r="E19" s="40">
        <v>880.4227524267441</v>
      </c>
      <c r="F19" s="40">
        <v>923.0245849587227</v>
      </c>
      <c r="G19" s="40">
        <v>879.9782273428286</v>
      </c>
      <c r="H19" s="40">
        <v>751.0879524630318</v>
      </c>
      <c r="I19" s="40">
        <v>888.142973782092</v>
      </c>
      <c r="J19" s="40">
        <v>1028.4628467749249</v>
      </c>
    </row>
    <row r="20" spans="1:10" ht="12.75">
      <c r="A20" s="29" t="s">
        <v>13</v>
      </c>
      <c r="B20" s="11">
        <v>16</v>
      </c>
      <c r="C20" s="40">
        <v>1149.4330037194954</v>
      </c>
      <c r="D20" s="40">
        <v>918.4251111312709</v>
      </c>
      <c r="E20" s="40">
        <v>938.8460491699175</v>
      </c>
      <c r="F20" s="40">
        <v>1088.6237866279596</v>
      </c>
      <c r="G20" s="40">
        <v>671.3235961172095</v>
      </c>
      <c r="H20" s="40">
        <v>722.7880567903475</v>
      </c>
      <c r="I20" s="40">
        <v>752.063866461036</v>
      </c>
      <c r="J20" s="40">
        <v>942.5013834709243</v>
      </c>
    </row>
    <row r="21" spans="1:10" ht="12.75">
      <c r="A21" s="29" t="s">
        <v>20</v>
      </c>
      <c r="B21" s="11">
        <v>17</v>
      </c>
      <c r="C21" s="40">
        <f>(959080.612/2000)/1.1023</f>
        <v>435.03611176630676</v>
      </c>
      <c r="D21" s="40">
        <f>(925270.219/2000)/1.1023</f>
        <v>419.6998181075932</v>
      </c>
      <c r="E21" s="40">
        <f>(964367.027/2000)/1.1023</f>
        <v>437.4340138800689</v>
      </c>
      <c r="F21" s="40">
        <f>(1332231.352/2000)/1.1023</f>
        <v>604.2961770842783</v>
      </c>
      <c r="G21" s="40">
        <v>632.3538396988115</v>
      </c>
      <c r="H21" s="40">
        <v>643.8839381293659</v>
      </c>
      <c r="I21" s="40">
        <v>631.4070579696997</v>
      </c>
      <c r="J21" s="40">
        <v>697.7745083008256</v>
      </c>
    </row>
    <row r="22" spans="1:10" ht="12.75">
      <c r="A22" s="29" t="s">
        <v>27</v>
      </c>
      <c r="B22" s="11">
        <v>18</v>
      </c>
      <c r="C22" s="40">
        <v>593.0871813480903</v>
      </c>
      <c r="D22" s="40">
        <v>617.5451329039281</v>
      </c>
      <c r="E22" s="40">
        <v>571.8406967250295</v>
      </c>
      <c r="F22" s="40">
        <v>567.3137984214824</v>
      </c>
      <c r="G22" s="40">
        <v>614.1703710423659</v>
      </c>
      <c r="H22" s="40">
        <v>631.6606368502223</v>
      </c>
      <c r="I22" s="40">
        <v>631.4070579696997</v>
      </c>
      <c r="J22" s="40">
        <v>668.8625895854124</v>
      </c>
    </row>
    <row r="23" spans="1:10" ht="12.75">
      <c r="A23" s="29" t="s">
        <v>16</v>
      </c>
      <c r="B23" s="11">
        <v>19</v>
      </c>
      <c r="C23" s="40">
        <v>800.0248752608182</v>
      </c>
      <c r="D23" s="40">
        <v>732.3416946384832</v>
      </c>
      <c r="E23" s="40">
        <v>740.1791617526989</v>
      </c>
      <c r="F23" s="40">
        <f>(1497545.97/2000)/1.1023</f>
        <v>679.2823958994828</v>
      </c>
      <c r="G23" s="40">
        <v>651.2544838065862</v>
      </c>
      <c r="H23" s="40">
        <v>677.3597060691282</v>
      </c>
      <c r="I23" s="40">
        <v>662.251655629139</v>
      </c>
      <c r="J23" s="40">
        <v>646.5046575342466</v>
      </c>
    </row>
    <row r="24" spans="1:10" ht="12.75">
      <c r="A24" s="29" t="s">
        <v>15</v>
      </c>
      <c r="B24" s="11">
        <v>20</v>
      </c>
      <c r="C24" s="40">
        <v>834.9632586410232</v>
      </c>
      <c r="D24" s="40">
        <v>759.6480087090629</v>
      </c>
      <c r="E24" s="40">
        <v>786.9454776376667</v>
      </c>
      <c r="F24" s="40">
        <v>707.1396171641114</v>
      </c>
      <c r="G24" s="40">
        <v>726.6624330944388</v>
      </c>
      <c r="H24" s="40">
        <v>705.8116329492879</v>
      </c>
      <c r="I24" s="40">
        <v>658.6228794339108</v>
      </c>
      <c r="J24" s="40">
        <v>645.1984096888325</v>
      </c>
    </row>
    <row r="25" spans="1:10" ht="12.75">
      <c r="A25" s="29" t="s">
        <v>25</v>
      </c>
      <c r="B25" s="11">
        <v>21</v>
      </c>
      <c r="C25" s="40">
        <v>961.4079651637485</v>
      </c>
      <c r="D25" s="40">
        <v>868.6927333756689</v>
      </c>
      <c r="E25" s="40">
        <v>798.7843599745985</v>
      </c>
      <c r="F25" s="40">
        <v>722.4621246484622</v>
      </c>
      <c r="G25" s="40">
        <v>481.7200399165381</v>
      </c>
      <c r="H25" s="40">
        <v>642.8633135262633</v>
      </c>
      <c r="I25" s="40">
        <v>643.2005806041913</v>
      </c>
      <c r="J25" s="40">
        <v>627.109985031298</v>
      </c>
    </row>
    <row r="26" spans="1:10" ht="12.75">
      <c r="A26" s="29" t="s">
        <v>17</v>
      </c>
      <c r="B26" s="11">
        <v>22</v>
      </c>
      <c r="C26" s="40">
        <v>816.6016510931688</v>
      </c>
      <c r="D26" s="40">
        <v>728.6401161208381</v>
      </c>
      <c r="E26" s="40">
        <v>710.0335661798058</v>
      </c>
      <c r="F26" s="40">
        <v>677.9098249115485</v>
      </c>
      <c r="G26" s="40">
        <v>692.1890592397714</v>
      </c>
      <c r="H26" s="40">
        <v>692.1535625510296</v>
      </c>
      <c r="I26" s="40">
        <v>645.0149687018053</v>
      </c>
      <c r="J26" s="40">
        <v>582.5398113036377</v>
      </c>
    </row>
    <row r="27" spans="1:10" ht="12.75">
      <c r="A27" s="29" t="s">
        <v>26</v>
      </c>
      <c r="B27" s="11">
        <v>23</v>
      </c>
      <c r="C27" s="40">
        <v>563.9753243218723</v>
      </c>
      <c r="D27" s="40">
        <v>532.0239499228885</v>
      </c>
      <c r="E27" s="40">
        <v>563.5670869999093</v>
      </c>
      <c r="F27" s="40">
        <v>623.5235416855664</v>
      </c>
      <c r="G27" s="40">
        <v>615.0775650911729</v>
      </c>
      <c r="H27" s="40">
        <v>637.1343722217182</v>
      </c>
      <c r="I27" s="40">
        <v>562.4603102603646</v>
      </c>
      <c r="J27" s="40">
        <v>554.9151442438537</v>
      </c>
    </row>
    <row r="28" spans="1:10" ht="12.75">
      <c r="A28" s="29" t="s">
        <v>28</v>
      </c>
      <c r="B28" s="11">
        <v>24</v>
      </c>
      <c r="C28" s="40">
        <v>460.8545767939762</v>
      </c>
      <c r="D28" s="40">
        <v>410.051710060782</v>
      </c>
      <c r="E28" s="40">
        <v>335.66179805860475</v>
      </c>
      <c r="F28" s="40">
        <v>315.70352898484987</v>
      </c>
      <c r="G28" s="40">
        <v>339.29057425383286</v>
      </c>
      <c r="H28" s="40">
        <v>454.50421845232694</v>
      </c>
      <c r="I28" s="40">
        <v>584.2329674317336</v>
      </c>
      <c r="J28" s="40">
        <v>505.07887235779725</v>
      </c>
    </row>
    <row r="29" spans="1:10" ht="12.75">
      <c r="A29" s="31" t="s">
        <v>29</v>
      </c>
      <c r="B29" s="11">
        <v>25</v>
      </c>
      <c r="C29" s="40">
        <v>681.3027306540869</v>
      </c>
      <c r="D29" s="40">
        <v>549.7595935770661</v>
      </c>
      <c r="E29" s="40">
        <v>528.8941304545042</v>
      </c>
      <c r="F29" s="40">
        <v>543.4092352354169</v>
      </c>
      <c r="G29" s="40">
        <v>563.3675043091717</v>
      </c>
      <c r="H29" s="40">
        <v>535.2444887961535</v>
      </c>
      <c r="I29" s="40">
        <v>497.1423387462578</v>
      </c>
      <c r="J29" s="40">
        <v>485.786133538964</v>
      </c>
    </row>
    <row r="30" spans="1:10" ht="14.25">
      <c r="A30" s="8" t="s">
        <v>23</v>
      </c>
      <c r="B30" s="8"/>
      <c r="C30" s="41">
        <v>47519.73147056155</v>
      </c>
      <c r="D30" s="41">
        <v>45995.64546856572</v>
      </c>
      <c r="E30" s="41">
        <v>48935.86138074934</v>
      </c>
      <c r="F30" s="41">
        <v>48940.39735099338</v>
      </c>
      <c r="G30" s="41">
        <v>49465.66270525265</v>
      </c>
      <c r="H30" s="41">
        <v>50762.04300099791</v>
      </c>
      <c r="I30" s="41">
        <v>51685.566542683475</v>
      </c>
      <c r="J30" s="41">
        <v>52359</v>
      </c>
    </row>
    <row r="31" spans="1:11" ht="14.25">
      <c r="A31" s="15" t="s">
        <v>24</v>
      </c>
      <c r="B31" s="15"/>
      <c r="C31" s="42">
        <v>67806.5437943391</v>
      </c>
      <c r="D31" s="42">
        <v>64810.41174816294</v>
      </c>
      <c r="E31" s="42">
        <v>66617.60078925881</v>
      </c>
      <c r="F31" s="42">
        <v>66290.57209153588</v>
      </c>
      <c r="G31" s="42">
        <v>67401.83742130092</v>
      </c>
      <c r="H31" s="42">
        <v>69029.22352762407</v>
      </c>
      <c r="I31" s="35">
        <v>69275.15195500317</v>
      </c>
      <c r="J31" s="42">
        <v>69476</v>
      </c>
      <c r="K31" s="32"/>
    </row>
    <row r="32" spans="1:10" ht="12.75">
      <c r="A32" s="9" t="s">
        <v>18</v>
      </c>
      <c r="B32" s="10"/>
      <c r="C32" s="33">
        <f aca="true" t="shared" si="0" ref="C32:I32">(C30/C31)*100</f>
        <v>70.0813355340621</v>
      </c>
      <c r="D32" s="33">
        <f t="shared" si="0"/>
        <v>70.96953132668452</v>
      </c>
      <c r="E32" s="33">
        <f t="shared" si="0"/>
        <v>73.45785618361624</v>
      </c>
      <c r="F32" s="33">
        <f t="shared" si="0"/>
        <v>73.82708552192777</v>
      </c>
      <c r="G32" s="33">
        <f t="shared" si="0"/>
        <v>73.3891902620745</v>
      </c>
      <c r="H32" s="33">
        <f t="shared" si="0"/>
        <v>73.53703316782057</v>
      </c>
      <c r="I32" s="34">
        <f t="shared" si="0"/>
        <v>74.60909876640214</v>
      </c>
      <c r="J32" s="33">
        <v>75.4</v>
      </c>
    </row>
    <row r="33" spans="1:10" ht="12.75">
      <c r="A33" s="36" t="s">
        <v>32</v>
      </c>
      <c r="B33" s="37"/>
      <c r="C33" s="38"/>
      <c r="D33" s="38"/>
      <c r="E33" s="38"/>
      <c r="F33" s="38"/>
      <c r="G33" s="38"/>
      <c r="H33" s="38"/>
      <c r="I33" s="39"/>
      <c r="J33" s="38"/>
    </row>
    <row r="34" spans="1:5" ht="12.75">
      <c r="A34" s="3"/>
      <c r="B34" s="20"/>
      <c r="C34" s="21"/>
      <c r="D34" s="4"/>
      <c r="E34" s="4"/>
    </row>
    <row r="35" spans="1:8" ht="37.5" customHeight="1">
      <c r="A35" s="47" t="s">
        <v>33</v>
      </c>
      <c r="B35" s="47"/>
      <c r="C35" s="47"/>
      <c r="D35" s="47"/>
      <c r="E35" s="47"/>
      <c r="F35" s="47"/>
      <c r="G35" s="47"/>
      <c r="H35" s="47"/>
    </row>
    <row r="36" spans="1:8" ht="12.75" customHeight="1">
      <c r="A36" s="47" t="s">
        <v>22</v>
      </c>
      <c r="B36" s="47"/>
      <c r="C36" s="47"/>
      <c r="D36" s="47"/>
      <c r="E36" s="47"/>
      <c r="F36" s="47"/>
      <c r="G36" s="47"/>
      <c r="H36" s="47"/>
    </row>
    <row r="37" spans="1:5" ht="26.25" customHeight="1">
      <c r="A37" s="47" t="s">
        <v>34</v>
      </c>
      <c r="B37" s="47"/>
      <c r="C37" s="47"/>
      <c r="D37" s="47"/>
      <c r="E37" s="47"/>
    </row>
    <row r="38" spans="1:8" ht="12.75" customHeight="1">
      <c r="A38" s="47" t="s">
        <v>36</v>
      </c>
      <c r="B38" s="47"/>
      <c r="C38" s="47"/>
      <c r="D38" s="47"/>
      <c r="E38" s="47"/>
      <c r="F38" s="47"/>
      <c r="G38" s="47"/>
      <c r="H38" s="47"/>
    </row>
    <row r="39" spans="1:5" ht="12.75">
      <c r="A39" s="1"/>
      <c r="B39" s="22"/>
      <c r="C39" s="23"/>
      <c r="D39" s="2"/>
      <c r="E39" s="2"/>
    </row>
    <row r="40" spans="1:5" ht="12.75">
      <c r="A40" s="48" t="s">
        <v>31</v>
      </c>
      <c r="B40" s="49"/>
      <c r="C40" s="49"/>
      <c r="D40" s="49"/>
      <c r="E40" s="49"/>
    </row>
    <row r="41" spans="1:5" ht="7.5" customHeight="1">
      <c r="A41" s="1"/>
      <c r="B41" s="22"/>
      <c r="C41" s="23"/>
      <c r="D41" s="2"/>
      <c r="E41" s="2"/>
    </row>
    <row r="42" spans="1:8" ht="36" customHeight="1">
      <c r="A42" s="43" t="s">
        <v>38</v>
      </c>
      <c r="B42" s="43"/>
      <c r="C42" s="43"/>
      <c r="D42" s="43"/>
      <c r="E42" s="43"/>
      <c r="F42" s="43"/>
      <c r="G42" s="43"/>
      <c r="H42" s="43"/>
    </row>
    <row r="43" spans="1:5" ht="12.75">
      <c r="A43" s="1"/>
      <c r="B43" s="22"/>
      <c r="C43" s="23"/>
      <c r="D43" s="2"/>
      <c r="E43" s="2"/>
    </row>
    <row r="44" spans="1:5" ht="12.75">
      <c r="A44" s="1"/>
      <c r="B44" s="22"/>
      <c r="C44" s="23"/>
      <c r="D44" s="2"/>
      <c r="E44" s="2"/>
    </row>
    <row r="45" spans="1:5" ht="12.75">
      <c r="A45" s="1"/>
      <c r="B45" s="22"/>
      <c r="C45" s="23"/>
      <c r="D45" s="2"/>
      <c r="E45" s="2"/>
    </row>
    <row r="46" spans="1:5" ht="12.75">
      <c r="A46" s="1"/>
      <c r="B46" s="1"/>
      <c r="C46" s="24"/>
      <c r="D46" s="2"/>
      <c r="E46" s="2"/>
    </row>
    <row r="47" spans="1:7" ht="12.75">
      <c r="A47" s="5"/>
      <c r="B47" s="5"/>
      <c r="C47" s="24"/>
      <c r="D47" s="24"/>
      <c r="E47" s="24"/>
      <c r="F47" s="25"/>
      <c r="G47" s="25"/>
    </row>
    <row r="48" spans="1:7" ht="12.75">
      <c r="A48" s="26"/>
      <c r="B48" s="27"/>
      <c r="C48" s="24"/>
      <c r="D48" s="24"/>
      <c r="E48" s="24"/>
      <c r="F48" s="25"/>
      <c r="G48" s="25"/>
    </row>
    <row r="49" spans="1:7" ht="12.75">
      <c r="A49" s="6"/>
      <c r="B49" s="7"/>
      <c r="C49" s="28"/>
      <c r="D49" s="28"/>
      <c r="E49" s="28"/>
      <c r="F49" s="25"/>
      <c r="G49" s="25"/>
    </row>
  </sheetData>
  <sheetProtection/>
  <mergeCells count="9">
    <mergeCell ref="A42:H42"/>
    <mergeCell ref="B3:B4"/>
    <mergeCell ref="A1:H1"/>
    <mergeCell ref="A35:H35"/>
    <mergeCell ref="A40:E40"/>
    <mergeCell ref="A37:E37"/>
    <mergeCell ref="A36:H36"/>
    <mergeCell ref="A38:H38"/>
    <mergeCell ref="C3:J3"/>
  </mergeCells>
  <printOptions horizontalCentered="1"/>
  <pageMargins left="0.75" right="0.75" top="1" bottom="1"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2009-04-13T22:08:40Z</cp:lastPrinted>
  <dcterms:created xsi:type="dcterms:W3CDTF">2004-03-11T15:26:28Z</dcterms:created>
  <dcterms:modified xsi:type="dcterms:W3CDTF">2009-12-22T17:21:57Z</dcterms:modified>
  <cp:category/>
  <cp:version/>
  <cp:contentType/>
  <cp:contentStatus/>
</cp:coreProperties>
</file>