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060" activeTab="0"/>
  </bookViews>
  <sheets>
    <sheet name="Table 2-9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2-9'!$A$1:$E$36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<sst xmlns="http://schemas.openxmlformats.org/spreadsheetml/2006/main" count="42" uniqueCount="18">
  <si>
    <t>Truck</t>
  </si>
  <si>
    <t>Rail</t>
  </si>
  <si>
    <t>Pipeline</t>
  </si>
  <si>
    <t>Mail</t>
  </si>
  <si>
    <t>Exports to Canada, total</t>
  </si>
  <si>
    <t>Exports to Mexico, total</t>
  </si>
  <si>
    <t>Imports from Canada, total</t>
  </si>
  <si>
    <t>Imports from Mexico, total</t>
  </si>
  <si>
    <r>
      <t>Other</t>
    </r>
    <r>
      <rPr>
        <vertAlign val="superscript"/>
        <sz val="10"/>
        <rFont val="Arial"/>
        <family val="2"/>
      </rPr>
      <t>1</t>
    </r>
  </si>
  <si>
    <r>
      <t>FTZ</t>
    </r>
    <r>
      <rPr>
        <vertAlign val="superscript"/>
        <sz val="10"/>
        <rFont val="Arial"/>
        <family val="2"/>
      </rPr>
      <t>2</t>
    </r>
  </si>
  <si>
    <t>1998</t>
  </si>
  <si>
    <r>
      <t xml:space="preserve">Note:  </t>
    </r>
    <r>
      <rPr>
        <sz val="9"/>
        <rFont val="Arial"/>
        <family val="2"/>
      </rPr>
      <t>Numbers may not add to totals due to rounding.</t>
    </r>
  </si>
  <si>
    <t>2000</t>
  </si>
  <si>
    <r>
      <t>1</t>
    </r>
    <r>
      <rPr>
        <sz val="9"/>
        <rFont val="Arial"/>
        <family val="2"/>
      </rPr>
      <t>"Other" includes "flyaway aircraft" or aircraft moving under their own power (i.e., aircraft moving from the manufacturer to a customer and not carrying any freight), powerhouse (electricity), vessels moving under their own power, pedestrians carrying freight, and unknown and miscellaneous.</t>
    </r>
  </si>
  <si>
    <r>
      <t xml:space="preserve">Source:  </t>
    </r>
    <r>
      <rPr>
        <sz val="9"/>
        <rFont val="Arial"/>
        <family val="2"/>
      </rPr>
      <t>U.S. Department of Transportation, Research and Innovative Technology Administration, Bureau of Transportation Statistics, Transborder Freight Data, available at www.bts.gov/transborder as of June 8, 2009.</t>
    </r>
  </si>
  <si>
    <t>&lt;1</t>
  </si>
  <si>
    <r>
      <t>2</t>
    </r>
    <r>
      <rPr>
        <sz val="9"/>
        <rFont val="Arial"/>
        <family val="2"/>
      </rPr>
      <t>Foreign Trade Zones (FTZs) were added as a mode of transport for land import shipments beginning in April 1995.  Although FTZs are treated as a mode of transportation in the Transborder Freight Data, the actual mode for a specific shipment into or out of an FTZ is unknown because U.S. Customs does not collect this information.</t>
    </r>
  </si>
  <si>
    <t>Table 2-9.  Value of U.S. Exports to and Imports from Canada and Mexico by Land Mode of Transportation: 1998-2008 (millions of current U.S. dollars)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</si>
</sst>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 &quot;#,##0;&quot;(R) &quot;\-#,##0;&quot;(R) &quot;0"/>
    <numFmt numFmtId="167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3" applyNumberFormat="0" applyFill="0">
      <alignment horizontal="right"/>
      <protection/>
    </xf>
    <xf numFmtId="165" fontId="5" fillId="0" borderId="3">
      <alignment horizontal="right" vertical="center"/>
      <protection/>
    </xf>
    <xf numFmtId="49" fontId="6" fillId="0" borderId="3">
      <alignment horizontal="left" vertical="center"/>
      <protection/>
    </xf>
    <xf numFmtId="164" fontId="4" fillId="0" borderId="3" applyNumberFormat="0" applyFill="0">
      <alignment horizontal="right"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3">
      <alignment horizontal="left"/>
      <protection/>
    </xf>
    <xf numFmtId="0" fontId="9" fillId="0" borderId="7">
      <alignment horizontal="right" vertical="center"/>
      <protection/>
    </xf>
    <xf numFmtId="0" fontId="10" fillId="0" borderId="3">
      <alignment horizontal="left" vertical="center"/>
      <protection/>
    </xf>
    <xf numFmtId="0" fontId="4" fillId="0" borderId="3">
      <alignment horizontal="left" vertical="center"/>
      <protection/>
    </xf>
    <xf numFmtId="0" fontId="8" fillId="0" borderId="3">
      <alignment horizontal="left"/>
      <protection/>
    </xf>
    <xf numFmtId="0" fontId="8" fillId="30" borderId="0">
      <alignment horizontal="centerContinuous" wrapText="1"/>
      <protection/>
    </xf>
    <xf numFmtId="49" fontId="8" fillId="30" borderId="8">
      <alignment horizontal="left" vertical="center"/>
      <protection/>
    </xf>
    <xf numFmtId="0" fontId="8" fillId="30" borderId="0">
      <alignment horizontal="centerContinuous" vertical="center" wrapText="1"/>
      <protection/>
    </xf>
    <xf numFmtId="0" fontId="44" fillId="31" borderId="1" applyNumberFormat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0" fontId="0" fillId="33" borderId="10" applyNumberFormat="0" applyFont="0" applyAlignment="0" applyProtection="0"/>
    <xf numFmtId="0" fontId="47" fillId="27" borderId="11" applyNumberFormat="0" applyAlignment="0" applyProtection="0"/>
    <xf numFmtId="9" fontId="0" fillId="0" borderId="0" applyFont="0" applyFill="0" applyBorder="0" applyAlignment="0" applyProtection="0"/>
    <xf numFmtId="3" fontId="5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3">
      <alignment horizontal="left"/>
      <protection/>
    </xf>
    <xf numFmtId="164" fontId="5" fillId="0" borderId="0" applyNumberFormat="0">
      <alignment horizontal="right"/>
      <protection/>
    </xf>
    <xf numFmtId="0" fontId="9" fillId="34" borderId="0">
      <alignment horizontal="centerContinuous" vertical="center" wrapText="1"/>
      <protection/>
    </xf>
    <xf numFmtId="0" fontId="9" fillId="0" borderId="12">
      <alignment horizontal="left" vertical="center"/>
      <protection/>
    </xf>
    <xf numFmtId="0" fontId="11" fillId="0" borderId="0">
      <alignment horizontal="left" vertical="top"/>
      <protection/>
    </xf>
    <xf numFmtId="0" fontId="48" fillId="0" borderId="0" applyNumberFormat="0" applyFill="0" applyBorder="0" applyAlignment="0" applyProtection="0"/>
    <xf numFmtId="0" fontId="8" fillId="0" borderId="0">
      <alignment horizontal="left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49" fontId="5" fillId="0" borderId="3">
      <alignment horizontal="left"/>
      <protection/>
    </xf>
    <xf numFmtId="0" fontId="9" fillId="0" borderId="7">
      <alignment horizontal="left"/>
      <protection/>
    </xf>
    <xf numFmtId="0" fontId="8" fillId="0" borderId="0">
      <alignment horizontal="left" vertical="center"/>
      <protection/>
    </xf>
    <xf numFmtId="49" fontId="7" fillId="0" borderId="3">
      <alignment horizontal="left"/>
      <protection/>
    </xf>
  </cellStyleXfs>
  <cellXfs count="39"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3" fillId="0" borderId="8" xfId="78" applyNumberFormat="1" applyFont="1" applyFill="1" applyBorder="1" applyAlignment="1">
      <alignment horizontal="center" vertical="center"/>
      <protection/>
    </xf>
    <xf numFmtId="49" fontId="13" fillId="0" borderId="0" xfId="78" applyFont="1" applyFill="1" applyBorder="1">
      <alignment horizontal="left" vertical="center"/>
      <protection/>
    </xf>
    <xf numFmtId="0" fontId="12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166" fontId="0" fillId="0" borderId="0" xfId="0" applyNumberFormat="1" applyFill="1" applyAlignment="1">
      <alignment/>
    </xf>
    <xf numFmtId="2" fontId="13" fillId="0" borderId="8" xfId="58" applyNumberFormat="1" applyFont="1" applyFill="1" applyBorder="1" applyAlignment="1">
      <alignment horizontal="right"/>
      <protection/>
    </xf>
    <xf numFmtId="2" fontId="13" fillId="0" borderId="8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43" fontId="0" fillId="0" borderId="0" xfId="43" applyFont="1" applyFill="1" applyBorder="1" applyAlignment="1">
      <alignment horizontal="right"/>
    </xf>
    <xf numFmtId="43" fontId="0" fillId="0" borderId="0" xfId="43" applyFont="1" applyFill="1" applyAlignment="1">
      <alignment horizontal="right"/>
    </xf>
    <xf numFmtId="167" fontId="13" fillId="0" borderId="0" xfId="43" applyNumberFormat="1" applyFont="1" applyFill="1" applyAlignment="1">
      <alignment/>
    </xf>
    <xf numFmtId="167" fontId="13" fillId="0" borderId="0" xfId="43" applyNumberFormat="1" applyFont="1" applyFill="1" applyBorder="1" applyAlignment="1">
      <alignment horizontal="right"/>
    </xf>
    <xf numFmtId="167" fontId="13" fillId="0" borderId="16" xfId="43" applyNumberFormat="1" applyFont="1" applyFill="1" applyBorder="1" applyAlignment="1">
      <alignment/>
    </xf>
    <xf numFmtId="167" fontId="0" fillId="0" borderId="0" xfId="43" applyNumberFormat="1" applyFont="1" applyFill="1" applyBorder="1" applyAlignment="1">
      <alignment horizontal="right"/>
    </xf>
    <xf numFmtId="167" fontId="0" fillId="0" borderId="0" xfId="43" applyNumberFormat="1" applyFont="1" applyFill="1" applyAlignment="1">
      <alignment horizontal="right"/>
    </xf>
    <xf numFmtId="167" fontId="0" fillId="0" borderId="0" xfId="43" applyNumberFormat="1" applyFont="1" applyFill="1" applyAlignment="1">
      <alignment/>
    </xf>
    <xf numFmtId="167" fontId="0" fillId="0" borderId="14" xfId="43" applyNumberFormat="1" applyFont="1" applyFill="1" applyBorder="1" applyAlignment="1">
      <alignment horizontal="right"/>
    </xf>
    <xf numFmtId="167" fontId="0" fillId="0" borderId="14" xfId="43" applyNumberFormat="1" applyFont="1" applyFill="1" applyBorder="1" applyAlignment="1">
      <alignment/>
    </xf>
    <xf numFmtId="43" fontId="0" fillId="0" borderId="0" xfId="43" applyFont="1" applyFill="1" applyBorder="1" applyAlignment="1">
      <alignment horizontal="right"/>
    </xf>
    <xf numFmtId="1" fontId="0" fillId="0" borderId="0" xfId="43" applyNumberFormat="1" applyFont="1" applyFill="1" applyAlignment="1">
      <alignment horizontal="right"/>
    </xf>
    <xf numFmtId="0" fontId="0" fillId="0" borderId="0" xfId="0" applyFill="1" applyAlignment="1">
      <alignment wrapText="1"/>
    </xf>
    <xf numFmtId="167" fontId="0" fillId="0" borderId="0" xfId="43" applyNumberFormat="1" applyFont="1" applyFill="1" applyAlignment="1">
      <alignment/>
    </xf>
    <xf numFmtId="167" fontId="0" fillId="0" borderId="14" xfId="43" applyNumberFormat="1" applyFont="1" applyFill="1" applyBorder="1" applyAlignment="1">
      <alignment/>
    </xf>
    <xf numFmtId="0" fontId="1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rner heading" xfId="45"/>
    <cellStyle name="Currency" xfId="46"/>
    <cellStyle name="Currency [0]" xfId="47"/>
    <cellStyle name="Data" xfId="48"/>
    <cellStyle name="Data no deci" xfId="49"/>
    <cellStyle name="Data Superscript" xfId="50"/>
    <cellStyle name="Data_1-1A-Regular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ed Side" xfId="58"/>
    <cellStyle name="Hed Side bold" xfId="59"/>
    <cellStyle name="Hed Side Indent" xfId="60"/>
    <cellStyle name="Hed Side Regular" xfId="61"/>
    <cellStyle name="Hed Side_1-1A-Regular" xfId="62"/>
    <cellStyle name="Hed Top" xfId="63"/>
    <cellStyle name="Hed Top - SECTION" xfId="64"/>
    <cellStyle name="Hed Top_3-new4" xfId="65"/>
    <cellStyle name="Input" xfId="66"/>
    <cellStyle name="Linked Cell" xfId="67"/>
    <cellStyle name="Neutral" xfId="68"/>
    <cellStyle name="Note" xfId="69"/>
    <cellStyle name="Output" xfId="70"/>
    <cellStyle name="Percent" xfId="71"/>
    <cellStyle name="Reference" xfId="72"/>
    <cellStyle name="Row heading" xfId="73"/>
    <cellStyle name="Source Hed" xfId="74"/>
    <cellStyle name="Source Letter" xfId="75"/>
    <cellStyle name="Source Superscript" xfId="76"/>
    <cellStyle name="Source Text" xfId="77"/>
    <cellStyle name="State" xfId="78"/>
    <cellStyle name="Superscript" xfId="79"/>
    <cellStyle name="Table Data" xfId="80"/>
    <cellStyle name="Table Head Top" xfId="81"/>
    <cellStyle name="Table Hed Side" xfId="82"/>
    <cellStyle name="Table Title" xfId="83"/>
    <cellStyle name="Title" xfId="84"/>
    <cellStyle name="Title Text" xfId="85"/>
    <cellStyle name="Title Text 1" xfId="86"/>
    <cellStyle name="Title Text 2" xfId="87"/>
    <cellStyle name="Title-1" xfId="88"/>
    <cellStyle name="Title-2" xfId="89"/>
    <cellStyle name="Title-3" xfId="90"/>
    <cellStyle name="Total" xfId="91"/>
    <cellStyle name="Warning Text" xfId="92"/>
    <cellStyle name="Wrap" xfId="93"/>
    <cellStyle name="Wrap Bold" xfId="94"/>
    <cellStyle name="Wrap Title" xfId="95"/>
    <cellStyle name="Wrap_NTS99-~11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/TEMP/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5"/>
  <sheetViews>
    <sheetView tabSelected="1" zoomScalePageLayoutView="0" workbookViewId="0" topLeftCell="A1">
      <selection activeCell="A73" sqref="A73"/>
    </sheetView>
  </sheetViews>
  <sheetFormatPr defaultColWidth="9.140625" defaultRowHeight="12.75"/>
  <cols>
    <col min="1" max="1" width="32.421875" style="3" customWidth="1"/>
    <col min="2" max="2" width="10.7109375" style="6" customWidth="1"/>
    <col min="3" max="5" width="10.7109375" style="3" customWidth="1"/>
    <col min="6" max="16384" width="9.140625" style="3" customWidth="1"/>
  </cols>
  <sheetData>
    <row r="1" spans="1:152" s="1" customFormat="1" ht="51" customHeight="1" thickBot="1">
      <c r="A1" s="34" t="s">
        <v>17</v>
      </c>
      <c r="B1" s="35"/>
      <c r="C1" s="35"/>
      <c r="D1" s="36"/>
      <c r="E1" s="3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</row>
    <row r="2" spans="1:3" s="2" customFormat="1" ht="15.75" customHeight="1" thickBot="1">
      <c r="A2" s="11"/>
      <c r="B2" s="12"/>
      <c r="C2" s="12"/>
    </row>
    <row r="3" spans="1:152" s="8" customFormat="1" ht="12.75">
      <c r="A3" s="9"/>
      <c r="B3" s="14" t="s">
        <v>10</v>
      </c>
      <c r="C3" s="15" t="s">
        <v>12</v>
      </c>
      <c r="D3" s="16">
        <v>2007</v>
      </c>
      <c r="E3" s="16">
        <v>2008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</row>
    <row r="4" spans="1:5" ht="12.75">
      <c r="A4" s="10" t="s">
        <v>4</v>
      </c>
      <c r="B4" s="19">
        <v>137745.41108900003</v>
      </c>
      <c r="C4" s="20">
        <v>154847.370359</v>
      </c>
      <c r="D4" s="21">
        <f>SUM(D5:D9)</f>
        <v>226058.30800000005</v>
      </c>
      <c r="E4" s="19">
        <f>SUM(E5:E9)</f>
        <v>235681.453751</v>
      </c>
    </row>
    <row r="5" spans="1:5" ht="12.75">
      <c r="A5" s="2" t="s">
        <v>0</v>
      </c>
      <c r="B5" s="22">
        <v>114806.067118</v>
      </c>
      <c r="C5" s="23">
        <v>129825.337837</v>
      </c>
      <c r="D5" s="24">
        <v>174342.7</v>
      </c>
      <c r="E5" s="30">
        <f>178593025833/1000000</f>
        <v>178593.025833</v>
      </c>
    </row>
    <row r="6" spans="1:5" ht="12.75">
      <c r="A6" s="2" t="s">
        <v>1</v>
      </c>
      <c r="B6" s="22">
        <v>12279.599021</v>
      </c>
      <c r="C6" s="22">
        <v>12946.503608</v>
      </c>
      <c r="D6" s="24">
        <v>25496.82</v>
      </c>
      <c r="E6" s="30">
        <f>29437520239/1000000</f>
        <v>29437.520239</v>
      </c>
    </row>
    <row r="7" spans="1:5" ht="12.75">
      <c r="A7" s="2" t="s">
        <v>2</v>
      </c>
      <c r="B7" s="22">
        <v>93.380963</v>
      </c>
      <c r="C7" s="23">
        <v>161.55805</v>
      </c>
      <c r="D7" s="24">
        <v>3334.488</v>
      </c>
      <c r="E7" s="30">
        <f>4313154813/1000000</f>
        <v>4313.154813</v>
      </c>
    </row>
    <row r="8" spans="1:5" ht="14.25">
      <c r="A8" s="2" t="s">
        <v>8</v>
      </c>
      <c r="B8" s="22">
        <v>10559.549158</v>
      </c>
      <c r="C8" s="23">
        <v>11913.380061</v>
      </c>
      <c r="D8" s="24">
        <v>22833.847</v>
      </c>
      <c r="E8" s="30">
        <f>23294449030/1000000</f>
        <v>23294.44903</v>
      </c>
    </row>
    <row r="9" spans="1:5" ht="12.75">
      <c r="A9" s="2" t="s">
        <v>3</v>
      </c>
      <c r="B9" s="22">
        <v>6.814829</v>
      </c>
      <c r="C9" s="27" t="s">
        <v>15</v>
      </c>
      <c r="D9" s="24">
        <v>50.453</v>
      </c>
      <c r="E9" s="30">
        <f>43303836/1000000</f>
        <v>43.303836</v>
      </c>
    </row>
    <row r="10" spans="1:5" s="4" customFormat="1" ht="12.75">
      <c r="A10" s="10" t="s">
        <v>5</v>
      </c>
      <c r="B10" s="19">
        <v>70173.80139099999</v>
      </c>
      <c r="C10" s="20">
        <v>97158.871984</v>
      </c>
      <c r="D10" s="19">
        <f>SUM(D11:D15)</f>
        <v>118758.486</v>
      </c>
      <c r="E10" s="19">
        <f>SUM(E11:E15)</f>
        <v>129586.825001</v>
      </c>
    </row>
    <row r="11" spans="1:5" ht="12.75">
      <c r="A11" s="2" t="s">
        <v>0</v>
      </c>
      <c r="B11" s="22">
        <v>60432.119834</v>
      </c>
      <c r="C11" s="23">
        <v>82389.232448</v>
      </c>
      <c r="D11" s="24">
        <v>93047.2</v>
      </c>
      <c r="E11" s="30">
        <f>100263910640/1000000</f>
        <v>100263.91064</v>
      </c>
    </row>
    <row r="12" spans="1:5" ht="12.75">
      <c r="A12" s="2" t="s">
        <v>1</v>
      </c>
      <c r="B12" s="22">
        <v>6188.777197</v>
      </c>
      <c r="C12" s="23">
        <v>10495.79202</v>
      </c>
      <c r="D12" s="24">
        <v>19340.034</v>
      </c>
      <c r="E12" s="30">
        <f>21965202688/1000000</f>
        <v>21965.202688</v>
      </c>
    </row>
    <row r="13" spans="1:5" ht="12.75">
      <c r="A13" s="2" t="s">
        <v>2</v>
      </c>
      <c r="B13" s="22">
        <v>73.350041</v>
      </c>
      <c r="C13" s="23">
        <v>301.804909</v>
      </c>
      <c r="D13" s="24">
        <v>787.354</v>
      </c>
      <c r="E13" s="30">
        <f>1250498028/1000000</f>
        <v>1250.498028</v>
      </c>
    </row>
    <row r="14" spans="1:5" ht="14.25">
      <c r="A14" s="2" t="s">
        <v>8</v>
      </c>
      <c r="B14" s="22">
        <v>3470.010019</v>
      </c>
      <c r="C14" s="22">
        <v>3971.997607</v>
      </c>
      <c r="D14" s="24">
        <v>5581.047</v>
      </c>
      <c r="E14" s="30">
        <f>6107213645/1000000</f>
        <v>6107.213645</v>
      </c>
    </row>
    <row r="15" spans="1:5" ht="12.75">
      <c r="A15" s="2" t="s">
        <v>3</v>
      </c>
      <c r="B15" s="27" t="s">
        <v>15</v>
      </c>
      <c r="C15" s="27" t="s">
        <v>15</v>
      </c>
      <c r="D15" s="24">
        <v>2.851</v>
      </c>
      <c r="E15" s="27" t="s">
        <v>15</v>
      </c>
    </row>
    <row r="16" spans="1:5" ht="12.75">
      <c r="A16" s="10" t="s">
        <v>6</v>
      </c>
      <c r="B16" s="19">
        <v>162105.681335</v>
      </c>
      <c r="C16" s="20">
        <v>210270.494193</v>
      </c>
      <c r="D16" s="19">
        <f>SUM(D17:D22)</f>
        <v>284772.69899999996</v>
      </c>
      <c r="E16" s="19">
        <f>SUM(E17:E22)</f>
        <v>301127.659875</v>
      </c>
    </row>
    <row r="17" spans="1:5" ht="12.75">
      <c r="A17" s="2" t="s">
        <v>0</v>
      </c>
      <c r="B17" s="22">
        <v>108856.723057</v>
      </c>
      <c r="C17" s="23">
        <v>127816.281336</v>
      </c>
      <c r="D17" s="24">
        <v>150404.07</v>
      </c>
      <c r="E17" s="30">
        <f>141352516407/1000000</f>
        <v>141352.516407</v>
      </c>
    </row>
    <row r="18" spans="1:5" ht="12.75">
      <c r="A18" s="2" t="s">
        <v>1</v>
      </c>
      <c r="B18" s="22">
        <v>37374.081763</v>
      </c>
      <c r="C18" s="23">
        <v>49699.239528</v>
      </c>
      <c r="D18" s="24">
        <v>65962.153</v>
      </c>
      <c r="E18" s="30">
        <f>63756927777/1000000</f>
        <v>63756.927777</v>
      </c>
    </row>
    <row r="19" spans="1:5" ht="12.75">
      <c r="A19" s="2" t="s">
        <v>2</v>
      </c>
      <c r="B19" s="22">
        <v>11120.091335</v>
      </c>
      <c r="C19" s="23">
        <v>23117.108092</v>
      </c>
      <c r="D19" s="24">
        <v>55015.564</v>
      </c>
      <c r="E19" s="30">
        <f>82018498636/1000000</f>
        <v>82018.498636</v>
      </c>
    </row>
    <row r="20" spans="1:5" ht="14.25">
      <c r="A20" s="2" t="s">
        <v>8</v>
      </c>
      <c r="B20" s="22">
        <v>4575.131543</v>
      </c>
      <c r="C20" s="23">
        <v>9571.012422</v>
      </c>
      <c r="D20" s="24">
        <v>12957.377</v>
      </c>
      <c r="E20" s="30">
        <f>13555096137/1000000</f>
        <v>13555.096137</v>
      </c>
    </row>
    <row r="21" spans="1:5" ht="12.75">
      <c r="A21" s="2" t="s">
        <v>3</v>
      </c>
      <c r="B21" s="17">
        <v>1.736879</v>
      </c>
      <c r="C21" s="18">
        <v>4.053831</v>
      </c>
      <c r="D21" s="27" t="s">
        <v>15</v>
      </c>
      <c r="E21" s="27" t="s">
        <v>15</v>
      </c>
    </row>
    <row r="22" spans="1:5" ht="14.25">
      <c r="A22" s="2" t="s">
        <v>9</v>
      </c>
      <c r="B22" s="22">
        <v>177.916758</v>
      </c>
      <c r="C22" s="22">
        <v>62.798984</v>
      </c>
      <c r="D22" s="24">
        <v>433.535</v>
      </c>
      <c r="E22" s="30">
        <f>444620918/1000000</f>
        <v>444.620918</v>
      </c>
    </row>
    <row r="23" spans="1:5" s="4" customFormat="1" ht="12.75">
      <c r="A23" s="10" t="s">
        <v>7</v>
      </c>
      <c r="B23" s="19">
        <v>84102.895309</v>
      </c>
      <c r="C23" s="20">
        <v>113436.508432</v>
      </c>
      <c r="D23" s="19">
        <f>SUM(D24:D29)</f>
        <v>167713.16199999998</v>
      </c>
      <c r="E23" s="19">
        <f>SUM(E24:E29)</f>
        <v>163477.942073</v>
      </c>
    </row>
    <row r="24" spans="1:5" ht="12.75">
      <c r="A24" s="2" t="s">
        <v>0</v>
      </c>
      <c r="B24" s="22">
        <v>65883.686596</v>
      </c>
      <c r="C24" s="23">
        <v>88668.745099</v>
      </c>
      <c r="D24" s="24">
        <v>137036.97</v>
      </c>
      <c r="E24" s="30">
        <f>134224191876/1000000</f>
        <v>134224.191876</v>
      </c>
    </row>
    <row r="25" spans="1:5" ht="12.75">
      <c r="A25" s="2" t="s">
        <v>1</v>
      </c>
      <c r="B25" s="22">
        <v>12029.664622</v>
      </c>
      <c r="C25" s="23">
        <v>21056.113884</v>
      </c>
      <c r="D25" s="24">
        <v>27060.047</v>
      </c>
      <c r="E25" s="30">
        <f>25264779570/1000000</f>
        <v>25264.77957</v>
      </c>
    </row>
    <row r="26" spans="1:5" ht="12.75">
      <c r="A26" s="2" t="s">
        <v>2</v>
      </c>
      <c r="B26" s="22">
        <v>2.383433</v>
      </c>
      <c r="C26" s="23">
        <v>11.533034</v>
      </c>
      <c r="D26" s="24">
        <v>168.627</v>
      </c>
      <c r="E26" s="30">
        <f>193177052/1000000</f>
        <v>193.177052</v>
      </c>
    </row>
    <row r="27" spans="1:5" ht="14.25">
      <c r="A27" s="2" t="s">
        <v>8</v>
      </c>
      <c r="B27" s="22">
        <v>917.752553</v>
      </c>
      <c r="C27" s="23">
        <v>1573.88311</v>
      </c>
      <c r="D27" s="24">
        <v>2696.392</v>
      </c>
      <c r="E27" s="30">
        <f>2716860324/1000000</f>
        <v>2716.860324</v>
      </c>
    </row>
    <row r="28" spans="1:5" ht="12.75">
      <c r="A28" s="2" t="s">
        <v>3</v>
      </c>
      <c r="B28" s="27" t="s">
        <v>15</v>
      </c>
      <c r="C28" s="27" t="s">
        <v>15</v>
      </c>
      <c r="D28" s="28">
        <v>0</v>
      </c>
      <c r="E28" s="27" t="s">
        <v>15</v>
      </c>
    </row>
    <row r="29" spans="1:5" ht="13.5" customHeight="1" thickBot="1">
      <c r="A29" s="1" t="s">
        <v>9</v>
      </c>
      <c r="B29" s="25">
        <v>2886.691988</v>
      </c>
      <c r="C29" s="25">
        <v>2125.681006</v>
      </c>
      <c r="D29" s="26">
        <v>751.126</v>
      </c>
      <c r="E29" s="31">
        <f>1078933251/1000000</f>
        <v>1078.933251</v>
      </c>
    </row>
    <row r="30" spans="1:4" s="5" customFormat="1" ht="62.25" customHeight="1">
      <c r="A30" s="38" t="s">
        <v>13</v>
      </c>
      <c r="B30" s="33"/>
      <c r="C30" s="33"/>
      <c r="D30" s="13"/>
    </row>
    <row r="31" spans="1:3" ht="62.25" customHeight="1">
      <c r="A31" s="38" t="s">
        <v>16</v>
      </c>
      <c r="B31" s="33"/>
      <c r="C31" s="33"/>
    </row>
    <row r="33" spans="1:3" ht="12.75">
      <c r="A33" s="32" t="s">
        <v>11</v>
      </c>
      <c r="B33" s="37"/>
      <c r="C33" s="37"/>
    </row>
    <row r="35" spans="1:8" ht="36" customHeight="1">
      <c r="A35" s="32" t="s">
        <v>14</v>
      </c>
      <c r="B35" s="33"/>
      <c r="C35" s="33"/>
      <c r="D35" s="33"/>
      <c r="E35" s="33"/>
      <c r="F35" s="29"/>
      <c r="G35" s="29"/>
      <c r="H35" s="29"/>
    </row>
  </sheetData>
  <sheetProtection/>
  <mergeCells count="5">
    <mergeCell ref="A35:E35"/>
    <mergeCell ref="A1:E1"/>
    <mergeCell ref="A33:C33"/>
    <mergeCell ref="A30:C30"/>
    <mergeCell ref="A31:C31"/>
  </mergeCells>
  <printOptions horizontalCentered="1"/>
  <pageMargins left="1" right="1" top="0.75" bottom="0.69" header="0.34" footer="0.34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2009-09-25T18:24:06Z</cp:lastPrinted>
  <dcterms:created xsi:type="dcterms:W3CDTF">1999-03-22T21:59:33Z</dcterms:created>
  <dcterms:modified xsi:type="dcterms:W3CDTF">2009-12-10T22:33:52Z</dcterms:modified>
  <cp:category/>
  <cp:version/>
  <cp:contentType/>
  <cp:contentStatus/>
</cp:coreProperties>
</file>