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55" windowWidth="12120" windowHeight="8835" activeTab="0"/>
  </bookViews>
  <sheets>
    <sheet name="Table 3-8" sheetId="1" r:id="rId1"/>
  </sheets>
  <definedNames/>
  <calcPr fullCalcOnLoad="1" iterate="1" iterateCount="100" iterateDelta="0.001"/>
</workbook>
</file>

<file path=xl/sharedStrings.xml><?xml version="1.0" encoding="utf-8"?>
<sst xmlns="http://schemas.openxmlformats.org/spreadsheetml/2006/main" count="38" uniqueCount="38">
  <si>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</si>
  <si>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</si>
  <si>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</si>
  <si>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</si>
  <si>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</si>
  <si>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</si>
  <si>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</si>
  <si>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</si>
  <si>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</si>
  <si>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</si>
  <si>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</si>
  <si>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</si>
  <si>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</si>
  <si>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San Francisco, CA (San Francisco International)</t>
  </si>
  <si>
    <t>Honolulu, HI (Honolulu International)</t>
  </si>
  <si>
    <t>Dayton, OH (James M. Cox Dayton International)</t>
  </si>
  <si>
    <t>Phoenix, AZ (Sky Harbor International)</t>
  </si>
  <si>
    <t>Portland, OR (Portland International)</t>
  </si>
  <si>
    <t>Denver, CO (Denver International)</t>
  </si>
  <si>
    <t>Top 25 as % of U.S. total</t>
  </si>
  <si>
    <t>Airport</t>
  </si>
  <si>
    <t>Houston, TX (George Bush Intercontinental)</t>
  </si>
  <si>
    <t>Landed weight                                           (thousands of short tons)</t>
  </si>
  <si>
    <r>
      <t>Anchorage, AK (Ted Stevens Anchorage International)</t>
    </r>
    <r>
      <rPr>
        <vertAlign val="superscript"/>
        <sz val="10"/>
        <rFont val="Arial"/>
        <family val="2"/>
      </rPr>
      <t>2</t>
    </r>
  </si>
  <si>
    <r>
      <t>2</t>
    </r>
    <r>
      <rPr>
        <sz val="9"/>
        <rFont val="Arial"/>
        <family val="2"/>
      </rPr>
      <t>Anchorage includes a large proportion of all-cargo operations in-transit.</t>
    </r>
  </si>
  <si>
    <r>
      <t>4</t>
    </r>
    <r>
      <rPr>
        <sz val="9"/>
        <rFont val="Arial"/>
        <family val="2"/>
      </rPr>
      <t xml:space="preserve">Limited to airports with an aggregate landed weight in excess of 100 million pounds (50,000 short tons) annually. </t>
    </r>
  </si>
  <si>
    <r>
      <t>3</t>
    </r>
    <r>
      <rPr>
        <sz val="9"/>
        <rFont val="Arial"/>
        <family val="2"/>
      </rPr>
      <t>Represents top 25 airports in the reference year not necessarily the airports shown here.</t>
    </r>
  </si>
  <si>
    <r>
      <t>Top 25 airports</t>
    </r>
    <r>
      <rPr>
        <vertAlign val="superscript"/>
        <sz val="10"/>
        <rFont val="Arial"/>
        <family val="2"/>
      </rPr>
      <t>3</t>
    </r>
  </si>
  <si>
    <r>
      <t>United States, all airports</t>
    </r>
    <r>
      <rPr>
        <vertAlign val="superscript"/>
        <sz val="10"/>
        <rFont val="Arial"/>
        <family val="2"/>
      </rPr>
      <t>4</t>
    </r>
  </si>
  <si>
    <r>
      <t>Note:</t>
    </r>
    <r>
      <rPr>
        <sz val="9"/>
        <rFont val="Arial"/>
        <family val="2"/>
      </rPr>
      <t xml:space="preserve"> 1 short ton = 2,000 pounds.</t>
    </r>
  </si>
  <si>
    <t>2005 Rank</t>
  </si>
  <si>
    <t>Covington/Cincinnati, OH (Cincinnati/Northern Kentucky International</t>
  </si>
  <si>
    <t>Seattle, WA (Seattle-Tacoma International)</t>
  </si>
  <si>
    <t>Minneapolis, MN (Minneapolis-St Paul International/Wold-Chamberlain</t>
  </si>
  <si>
    <t>Chicago/Rockford, IL (Chicago/Rockford International)</t>
  </si>
  <si>
    <r>
      <t xml:space="preserve">Source:  </t>
    </r>
    <r>
      <rPr>
        <sz val="9"/>
        <rFont val="Arial"/>
        <family val="2"/>
      </rPr>
      <t>U.S. Department of Transportation, Federal Aviation Administration, Air Carrier Activity Information System (ACAIS) database, All-Cargo Data, available at http://www.faa.gov/airports_airtraffic/airports/planning_capacity/passenger_allcargo_stats/passenger/index as of June 6, 2007.</t>
    </r>
  </si>
  <si>
    <r>
      <t>Table 3-8.  Top 25 Airports by Landed Weight of All-Cargo Operations: 2000-2005</t>
    </r>
    <r>
      <rPr>
        <vertAlign val="superscript"/>
        <sz val="12"/>
        <rFont val="Arial"/>
        <family val="2"/>
      </rPr>
      <t>1</t>
    </r>
  </si>
  <si>
    <r>
      <t>1</t>
    </r>
    <r>
      <rPr>
        <sz val="9"/>
        <rFont val="Arial"/>
        <family val="2"/>
      </rPr>
      <t xml:space="preserve">All-cargo operations are operations dedicated to the exclusive transportation of cargo. This does not include aircraft carrying passengers that may also be carrying cargo. Aircraft landed weight is the certificated maximum gross landed weight of the aircraft as specified by the aircraft manufacturers.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</si>
</sst>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 numFmtId="166" formatCode="_(* #,##0_);_(* \(#,##0\);_(* &quot;-&quot;??_);_(@_)"/>
    <numFmt numFmtId="167" formatCode="0.0"/>
    <numFmt numFmtId="168" formatCode="&quot;(R)&quot;\ #,##0;&quot;(R) -&quot;#,##0;&quot;(R) &quot;\ 0"/>
    <numFmt numFmtId="169" formatCode="&quot;(R)&quot;\ #,##0.00;&quot;(R) -&quot;#,##0.00;&quot;(R) &quot;\ 0.00"/>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0.00000000000000"/>
    <numFmt numFmtId="176" formatCode="0;[Red]0"/>
  </numFmts>
  <fonts count="15">
    <font>
      <sz val="10"/>
      <name val="Arial"/>
      <family val="0"/>
    </font>
    <font>
      <sz val="10"/>
      <name val="Futura Md BT"/>
      <family val="2"/>
    </font>
    <font>
      <b/>
      <sz val="10"/>
      <name val="Futura Md BT"/>
      <family val="2"/>
    </font>
    <font>
      <b/>
      <sz val="10"/>
      <name val="Helv"/>
      <family val="0"/>
    </font>
    <font>
      <sz val="10"/>
      <name val="Arial Narrow"/>
      <family val="2"/>
    </font>
    <font>
      <sz val="12"/>
      <name val="Arial"/>
      <family val="0"/>
    </font>
    <font>
      <b/>
      <sz val="12"/>
      <name val="Arial"/>
      <family val="2"/>
    </font>
    <font>
      <b/>
      <sz val="10"/>
      <name val="Arial"/>
      <family val="2"/>
    </font>
    <font>
      <b/>
      <sz val="9"/>
      <name val="Arial"/>
      <family val="2"/>
    </font>
    <font>
      <sz val="9"/>
      <name val="Arial"/>
      <family val="2"/>
    </font>
    <font>
      <vertAlign val="superscript"/>
      <sz val="9"/>
      <name val="Arial"/>
      <family val="2"/>
    </font>
    <font>
      <u val="single"/>
      <sz val="10"/>
      <color indexed="12"/>
      <name val="Arial"/>
      <family val="0"/>
    </font>
    <font>
      <u val="single"/>
      <sz val="10"/>
      <color indexed="36"/>
      <name val="Arial"/>
      <family val="0"/>
    </font>
    <font>
      <vertAlign val="superscript"/>
      <sz val="10"/>
      <name val="Arial"/>
      <family val="2"/>
    </font>
    <font>
      <vertAlign val="superscript"/>
      <sz val="12"/>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color indexed="2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1">
      <alignment horizontal="left"/>
      <protection/>
    </xf>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0" xfId="0" applyFont="1" applyFill="1" applyBorder="1" applyAlignment="1">
      <alignment/>
    </xf>
    <xf numFmtId="3" fontId="1" fillId="0" borderId="0" xfId="0" applyNumberFormat="1"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lignment/>
    </xf>
    <xf numFmtId="0" fontId="1" fillId="0" borderId="0" xfId="0" applyFont="1" applyFill="1" applyBorder="1" applyAlignment="1">
      <alignment/>
    </xf>
    <xf numFmtId="164" fontId="1" fillId="0" borderId="0" xfId="20" applyNumberFormat="1" applyFont="1" applyFill="1" applyBorder="1" applyAlignment="1">
      <alignment horizontal="left"/>
      <protection/>
    </xf>
    <xf numFmtId="164" fontId="2" fillId="0" borderId="0" xfId="20" applyNumberFormat="1" applyFont="1" applyFill="1" applyBorder="1" applyAlignment="1">
      <alignment horizontal="left" vertical="center"/>
      <protection/>
    </xf>
    <xf numFmtId="0" fontId="7" fillId="0" borderId="2" xfId="0" applyFont="1" applyFill="1" applyBorder="1" applyAlignment="1">
      <alignment/>
    </xf>
    <xf numFmtId="164" fontId="7" fillId="0" borderId="3" xfId="20" applyNumberFormat="1" applyFont="1" applyFill="1" applyBorder="1" applyAlignment="1">
      <alignment horizontal="left"/>
      <protection/>
    </xf>
    <xf numFmtId="164" fontId="7" fillId="0" borderId="3" xfId="20" applyNumberFormat="1" applyFont="1" applyFill="1" applyBorder="1" applyAlignment="1">
      <alignment horizontal="left" vertical="center"/>
      <protection/>
    </xf>
    <xf numFmtId="0" fontId="0" fillId="0" borderId="0" xfId="0" applyFont="1" applyFill="1" applyAlignment="1">
      <alignment/>
    </xf>
    <xf numFmtId="0" fontId="7" fillId="0" borderId="3" xfId="0" applyFont="1" applyFill="1" applyBorder="1" applyAlignment="1">
      <alignment/>
    </xf>
    <xf numFmtId="0" fontId="7" fillId="0" borderId="2" xfId="0" applyFont="1" applyFill="1" applyBorder="1" applyAlignment="1">
      <alignment horizontal="right"/>
    </xf>
    <xf numFmtId="0" fontId="7" fillId="0" borderId="3" xfId="0" applyFont="1" applyFill="1" applyBorder="1" applyAlignment="1">
      <alignment horizontal="right"/>
    </xf>
    <xf numFmtId="3" fontId="0" fillId="0" borderId="0" xfId="0" applyNumberFormat="1" applyFill="1" applyAlignment="1">
      <alignment/>
    </xf>
    <xf numFmtId="2" fontId="7" fillId="0" borderId="3" xfId="22" applyNumberFormat="1" applyFont="1" applyFill="1" applyBorder="1" applyAlignment="1">
      <alignment horizontal="left"/>
      <protection/>
    </xf>
    <xf numFmtId="3" fontId="7" fillId="0" borderId="2" xfId="15" applyNumberFormat="1" applyFont="1" applyFill="1" applyBorder="1" applyAlignment="1">
      <alignment/>
    </xf>
    <xf numFmtId="0" fontId="0" fillId="0" borderId="0" xfId="0" applyFill="1" applyAlignment="1">
      <alignment/>
    </xf>
    <xf numFmtId="0" fontId="7" fillId="0" borderId="4" xfId="0" applyFont="1" applyFill="1" applyBorder="1" applyAlignment="1">
      <alignment/>
    </xf>
    <xf numFmtId="0" fontId="5" fillId="0" borderId="4" xfId="0" applyFont="1" applyFill="1" applyBorder="1" applyAlignment="1">
      <alignment/>
    </xf>
    <xf numFmtId="0" fontId="0" fillId="0" borderId="4" xfId="0" applyFill="1" applyBorder="1" applyAlignment="1">
      <alignment/>
    </xf>
    <xf numFmtId="3" fontId="0" fillId="0" borderId="3" xfId="0" applyNumberFormat="1" applyFill="1" applyBorder="1" applyAlignment="1">
      <alignment/>
    </xf>
    <xf numFmtId="3" fontId="0" fillId="0" borderId="0" xfId="0" applyNumberFormat="1" applyFill="1" applyBorder="1" applyAlignment="1">
      <alignment/>
    </xf>
    <xf numFmtId="3" fontId="7" fillId="0" borderId="2" xfId="0" applyNumberFormat="1" applyFont="1" applyFill="1" applyBorder="1" applyAlignment="1">
      <alignment/>
    </xf>
    <xf numFmtId="0" fontId="4" fillId="0" borderId="0" xfId="0" applyFont="1" applyFill="1" applyAlignment="1">
      <alignment/>
    </xf>
    <xf numFmtId="3" fontId="4" fillId="0" borderId="0" xfId="0" applyNumberFormat="1" applyFont="1" applyFill="1" applyAlignment="1">
      <alignment/>
    </xf>
    <xf numFmtId="0" fontId="1" fillId="0" borderId="0" xfId="0" applyFont="1" applyFill="1" applyAlignment="1">
      <alignment/>
    </xf>
    <xf numFmtId="3" fontId="1" fillId="0" borderId="0" xfId="0" applyNumberFormat="1" applyFont="1" applyFill="1" applyAlignment="1">
      <alignment/>
    </xf>
    <xf numFmtId="3" fontId="1" fillId="0" borderId="0" xfId="0" applyNumberFormat="1" applyFont="1" applyFill="1" applyBorder="1" applyAlignment="1">
      <alignment/>
    </xf>
    <xf numFmtId="0" fontId="0" fillId="0" borderId="0" xfId="0" applyFill="1" applyBorder="1" applyAlignment="1">
      <alignment/>
    </xf>
    <xf numFmtId="2" fontId="1" fillId="0" borderId="0" xfId="22" applyNumberFormat="1" applyFont="1" applyFill="1" applyBorder="1" applyAlignment="1">
      <alignment horizontal="left"/>
      <protection/>
    </xf>
    <xf numFmtId="2" fontId="2" fillId="0" borderId="0" xfId="22" applyNumberFormat="1" applyFont="1" applyFill="1" applyBorder="1" applyAlignment="1">
      <alignment horizontal="left"/>
      <protection/>
    </xf>
    <xf numFmtId="9" fontId="1" fillId="0" borderId="0" xfId="0" applyNumberFormat="1" applyFont="1" applyFill="1" applyBorder="1" applyAlignment="1">
      <alignment/>
    </xf>
    <xf numFmtId="0" fontId="0" fillId="0" borderId="5" xfId="0" applyFill="1" applyBorder="1" applyAlignment="1">
      <alignment/>
    </xf>
    <xf numFmtId="0" fontId="0" fillId="0" borderId="0" xfId="0" applyFont="1" applyFill="1" applyBorder="1" applyAlignment="1">
      <alignment/>
    </xf>
    <xf numFmtId="49" fontId="0" fillId="0" borderId="0" xfId="0" applyNumberFormat="1" applyFill="1" applyBorder="1" applyAlignment="1">
      <alignment/>
    </xf>
    <xf numFmtId="0" fontId="0" fillId="0" borderId="3" xfId="0" applyFont="1" applyFill="1" applyBorder="1" applyAlignment="1">
      <alignment/>
    </xf>
    <xf numFmtId="3" fontId="7" fillId="0" borderId="0" xfId="15" applyNumberFormat="1" applyFont="1" applyFill="1" applyAlignment="1">
      <alignment/>
    </xf>
    <xf numFmtId="3" fontId="7" fillId="0" borderId="6" xfId="15" applyNumberFormat="1" applyFont="1" applyFill="1" applyBorder="1" applyAlignment="1">
      <alignment/>
    </xf>
    <xf numFmtId="3" fontId="7" fillId="0" borderId="6" xfId="0" applyNumberFormat="1" applyFont="1" applyFill="1" applyBorder="1" applyAlignment="1">
      <alignment/>
    </xf>
    <xf numFmtId="165" fontId="7" fillId="0" borderId="2" xfId="0" applyNumberFormat="1" applyFont="1" applyFill="1" applyBorder="1" applyAlignment="1">
      <alignment/>
    </xf>
    <xf numFmtId="0" fontId="8" fillId="0" borderId="0" xfId="0" applyFont="1" applyFill="1" applyAlignment="1">
      <alignment horizontal="left" wrapText="1"/>
    </xf>
    <xf numFmtId="0" fontId="7" fillId="0" borderId="5" xfId="0" applyFont="1" applyFill="1" applyBorder="1" applyAlignment="1">
      <alignment horizontal="center" wrapText="1"/>
    </xf>
    <xf numFmtId="0" fontId="7" fillId="0" borderId="7" xfId="0" applyFont="1" applyFill="1" applyBorder="1" applyAlignment="1">
      <alignment horizontal="right" wrapText="1"/>
    </xf>
    <xf numFmtId="0" fontId="7" fillId="0" borderId="3" xfId="0" applyFont="1" applyFill="1" applyBorder="1" applyAlignment="1">
      <alignment horizontal="right" wrapText="1"/>
    </xf>
    <xf numFmtId="0" fontId="6" fillId="0" borderId="0" xfId="0" applyFont="1" applyFill="1" applyAlignment="1">
      <alignment horizontal="left" wrapText="1"/>
    </xf>
    <xf numFmtId="0" fontId="10" fillId="0" borderId="0" xfId="0" applyFont="1" applyFill="1" applyAlignment="1">
      <alignment horizontal="left" wrapText="1"/>
    </xf>
    <xf numFmtId="0" fontId="8" fillId="0" borderId="0" xfId="0" applyFont="1" applyFill="1" applyAlignment="1">
      <alignment wrapText="1"/>
    </xf>
    <xf numFmtId="0" fontId="0" fillId="0" borderId="0" xfId="0" applyFill="1" applyAlignment="1">
      <alignment wrapText="1"/>
    </xf>
  </cellXfs>
  <cellStyles count="10">
    <cellStyle name="Normal" xfId="0"/>
    <cellStyle name="Comma" xfId="15"/>
    <cellStyle name="Comma [0]" xfId="16"/>
    <cellStyle name="Currency" xfId="17"/>
    <cellStyle name="Currency [0]" xfId="18"/>
    <cellStyle name="Followed Hyperlink" xfId="19"/>
    <cellStyle name="Hed Side" xfId="20"/>
    <cellStyle name="Hyperlink" xfId="21"/>
    <cellStyle name="Normal_Enplanement Californi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tabSelected="1" workbookViewId="0" topLeftCell="A1">
      <selection activeCell="H38" sqref="H38"/>
    </sheetView>
  </sheetViews>
  <sheetFormatPr defaultColWidth="9.140625" defaultRowHeight="12.75"/>
  <cols>
    <col min="1" max="1" width="58.140625" style="18" customWidth="1"/>
    <col min="2" max="2" width="6.7109375" style="18" customWidth="1"/>
    <col min="3" max="6" width="7.7109375" style="18" customWidth="1"/>
    <col min="7" max="7" width="7.28125" style="18" customWidth="1"/>
    <col min="8" max="16384" width="8.8515625" style="18" customWidth="1"/>
  </cols>
  <sheetData>
    <row r="1" spans="1:8" ht="18.75" customHeight="1">
      <c r="A1" s="46" t="s">
        <v>36</v>
      </c>
      <c r="B1" s="46"/>
      <c r="C1" s="46"/>
      <c r="D1" s="46"/>
      <c r="E1" s="46"/>
      <c r="F1" s="46"/>
      <c r="G1" s="46"/>
      <c r="H1" s="46"/>
    </row>
    <row r="2" spans="1:7" ht="15.75" thickBot="1">
      <c r="A2" s="19"/>
      <c r="B2" s="20"/>
      <c r="C2" s="20"/>
      <c r="D2" s="20"/>
      <c r="E2" s="20"/>
      <c r="G2" s="21"/>
    </row>
    <row r="3" spans="1:8" ht="25.5" customHeight="1">
      <c r="A3" s="11"/>
      <c r="B3" s="44" t="s">
        <v>30</v>
      </c>
      <c r="C3" s="43" t="s">
        <v>22</v>
      </c>
      <c r="D3" s="43"/>
      <c r="E3" s="43"/>
      <c r="F3" s="43"/>
      <c r="H3" s="34"/>
    </row>
    <row r="4" spans="1:8" ht="16.5" customHeight="1">
      <c r="A4" s="12" t="s">
        <v>20</v>
      </c>
      <c r="B4" s="45"/>
      <c r="C4" s="13">
        <v>2000</v>
      </c>
      <c r="D4" s="14">
        <v>2001</v>
      </c>
      <c r="E4" s="14">
        <v>2002</v>
      </c>
      <c r="F4" s="13">
        <v>2003</v>
      </c>
      <c r="G4" s="13">
        <v>2004</v>
      </c>
      <c r="H4" s="13">
        <v>2005</v>
      </c>
    </row>
    <row r="5" spans="1:9" ht="14.25">
      <c r="A5" s="35" t="s">
        <v>23</v>
      </c>
      <c r="B5" s="11">
        <v>1</v>
      </c>
      <c r="C5" s="15">
        <v>8083.5914275</v>
      </c>
      <c r="D5" s="15">
        <v>7776.856195</v>
      </c>
      <c r="E5" s="15">
        <v>8993.687882</v>
      </c>
      <c r="F5" s="15">
        <f>18014542.695/2000</f>
        <v>9007.2713475</v>
      </c>
      <c r="G5" s="15">
        <v>9844.383625499999</v>
      </c>
      <c r="H5" s="15">
        <v>10363.938802</v>
      </c>
      <c r="I5" s="15"/>
    </row>
    <row r="6" spans="1:9" ht="12.75">
      <c r="A6" s="35" t="s">
        <v>0</v>
      </c>
      <c r="B6" s="11">
        <v>2</v>
      </c>
      <c r="C6" s="15">
        <v>6318.31767</v>
      </c>
      <c r="D6" s="15">
        <v>6865.241556</v>
      </c>
      <c r="E6" s="15">
        <v>8826.30141</v>
      </c>
      <c r="F6" s="15">
        <f>17519286.605/2000</f>
        <v>8759.6433025</v>
      </c>
      <c r="G6" s="15">
        <v>8885.4584585</v>
      </c>
      <c r="H6" s="15">
        <v>9343.4974025</v>
      </c>
      <c r="I6" s="15"/>
    </row>
    <row r="7" spans="1:9" ht="12.75">
      <c r="A7" s="35" t="s">
        <v>1</v>
      </c>
      <c r="B7" s="11">
        <v>3</v>
      </c>
      <c r="C7" s="15">
        <v>3986.7175625</v>
      </c>
      <c r="D7" s="15">
        <v>4026.36038</v>
      </c>
      <c r="E7" s="15">
        <v>4201.53475</v>
      </c>
      <c r="F7" s="15">
        <f>8344890.14/2000</f>
        <v>4172.44507</v>
      </c>
      <c r="G7" s="15">
        <v>4388.3078025</v>
      </c>
      <c r="H7" s="15">
        <v>4591.0570595</v>
      </c>
      <c r="I7" s="15"/>
    </row>
    <row r="8" spans="1:9" ht="12.75">
      <c r="A8" s="35" t="s">
        <v>2</v>
      </c>
      <c r="B8" s="11">
        <v>4</v>
      </c>
      <c r="C8" s="15">
        <v>2929.2392275</v>
      </c>
      <c r="D8" s="15">
        <v>3054.699482</v>
      </c>
      <c r="E8" s="15">
        <v>3173.603312</v>
      </c>
      <c r="F8" s="15">
        <f>6477473.769/2000</f>
        <v>3238.7368845</v>
      </c>
      <c r="G8" s="15">
        <v>3423.348856</v>
      </c>
      <c r="H8" s="15">
        <v>3550.343823</v>
      </c>
      <c r="I8" s="15"/>
    </row>
    <row r="9" spans="1:9" ht="12.75">
      <c r="A9" s="35" t="s">
        <v>3</v>
      </c>
      <c r="B9" s="11">
        <v>5</v>
      </c>
      <c r="C9" s="15">
        <v>2892.155265</v>
      </c>
      <c r="D9" s="15">
        <v>2929.076404</v>
      </c>
      <c r="E9" s="15">
        <v>3037.832695</v>
      </c>
      <c r="F9" s="15">
        <f>6239413.53/2000</f>
        <v>3119.706765</v>
      </c>
      <c r="G9" s="15">
        <v>3062.19324</v>
      </c>
      <c r="H9" s="15">
        <v>2926.63825</v>
      </c>
      <c r="I9" s="15"/>
    </row>
    <row r="10" spans="1:9" ht="12.75">
      <c r="A10" s="35" t="s">
        <v>4</v>
      </c>
      <c r="B10" s="11">
        <v>6</v>
      </c>
      <c r="C10" s="15">
        <v>2793.1318505</v>
      </c>
      <c r="D10" s="15">
        <v>2542.6218335</v>
      </c>
      <c r="E10" s="15">
        <v>2912.21021</v>
      </c>
      <c r="F10" s="15">
        <f>5873957.8/2000</f>
        <v>2936.9789</v>
      </c>
      <c r="G10" s="15">
        <v>2898.269</v>
      </c>
      <c r="H10" s="15">
        <v>2811.25319</v>
      </c>
      <c r="I10" s="15"/>
    </row>
    <row r="11" spans="1:9" ht="12.75">
      <c r="A11" s="36" t="s">
        <v>5</v>
      </c>
      <c r="B11" s="11">
        <v>7</v>
      </c>
      <c r="C11" s="15">
        <v>2883.93</v>
      </c>
      <c r="D11" s="15">
        <v>3154.37</v>
      </c>
      <c r="E11" s="15">
        <v>2337.81</v>
      </c>
      <c r="F11" s="15">
        <v>2276.81</v>
      </c>
      <c r="G11" s="15">
        <v>2314</v>
      </c>
      <c r="H11" s="15">
        <v>2544.692264</v>
      </c>
      <c r="I11" s="15"/>
    </row>
    <row r="12" spans="1:9" ht="12.75">
      <c r="A12" s="35" t="s">
        <v>6</v>
      </c>
      <c r="B12" s="11">
        <v>8</v>
      </c>
      <c r="C12" s="15">
        <v>2061.63</v>
      </c>
      <c r="D12" s="15">
        <v>2011.75</v>
      </c>
      <c r="E12" s="15">
        <v>2216.93</v>
      </c>
      <c r="F12" s="15">
        <v>2351.22</v>
      </c>
      <c r="G12" s="15">
        <v>2359</v>
      </c>
      <c r="H12" s="15">
        <v>2412.057825</v>
      </c>
      <c r="I12" s="15"/>
    </row>
    <row r="13" spans="1:9" ht="12.75">
      <c r="A13" s="35" t="s">
        <v>7</v>
      </c>
      <c r="B13" s="11">
        <v>9</v>
      </c>
      <c r="C13" s="15">
        <v>1960.52</v>
      </c>
      <c r="D13" s="15">
        <v>1794.790566</v>
      </c>
      <c r="E13" s="15">
        <v>1758.053362</v>
      </c>
      <c r="F13" s="15">
        <f>3669423.73/2000</f>
        <v>1834.711865</v>
      </c>
      <c r="G13" s="15">
        <v>1765</v>
      </c>
      <c r="H13" s="15">
        <v>1870.36064</v>
      </c>
      <c r="I13" s="15"/>
    </row>
    <row r="14" spans="1:9" ht="12.75">
      <c r="A14" s="35" t="s">
        <v>8</v>
      </c>
      <c r="B14" s="11">
        <v>10</v>
      </c>
      <c r="C14" s="15">
        <v>1810.662682</v>
      </c>
      <c r="D14" s="15">
        <v>1638.770165</v>
      </c>
      <c r="E14" s="15">
        <v>1746.363965</v>
      </c>
      <c r="F14" s="15">
        <f>3389205/2000</f>
        <v>1694.6025</v>
      </c>
      <c r="G14" s="15">
        <v>1703</v>
      </c>
      <c r="H14" s="15">
        <v>1797.4913525</v>
      </c>
      <c r="I14" s="15"/>
    </row>
    <row r="15" spans="1:9" ht="12.75">
      <c r="A15" s="35" t="s">
        <v>9</v>
      </c>
      <c r="B15" s="11">
        <v>11</v>
      </c>
      <c r="C15" s="15">
        <v>1691.4481455</v>
      </c>
      <c r="D15" s="15">
        <v>1545.683935</v>
      </c>
      <c r="E15" s="15">
        <v>1480.611235</v>
      </c>
      <c r="F15" s="15">
        <f>2962278.623/2000</f>
        <v>1481.1393115</v>
      </c>
      <c r="G15" s="15">
        <v>1430.9744715</v>
      </c>
      <c r="H15" s="15">
        <v>1655.1596085</v>
      </c>
      <c r="I15" s="15"/>
    </row>
    <row r="16" spans="1:9" ht="12.75">
      <c r="A16" s="35" t="s">
        <v>10</v>
      </c>
      <c r="B16" s="11">
        <v>12</v>
      </c>
      <c r="C16" s="15">
        <v>1453.785214</v>
      </c>
      <c r="D16" s="15">
        <v>1452.372804</v>
      </c>
      <c r="E16" s="15">
        <v>1466.103774</v>
      </c>
      <c r="F16" s="15">
        <f>2730153.554/2000</f>
        <v>1365.076777</v>
      </c>
      <c r="G16" s="15">
        <v>1371.394274</v>
      </c>
      <c r="H16" s="15">
        <v>1400.850231</v>
      </c>
      <c r="I16" s="15"/>
    </row>
    <row r="17" spans="1:9" ht="12.75">
      <c r="A17" s="35" t="s">
        <v>11</v>
      </c>
      <c r="B17" s="11">
        <v>13</v>
      </c>
      <c r="C17" s="15">
        <v>1219.845886</v>
      </c>
      <c r="D17" s="15">
        <v>1291.4022935</v>
      </c>
      <c r="E17" s="15">
        <v>1443.813025</v>
      </c>
      <c r="F17" s="15">
        <f>2675116.11/2000</f>
        <v>1337.558055</v>
      </c>
      <c r="G17" s="15">
        <v>1325.8534809999999</v>
      </c>
      <c r="H17" s="15">
        <v>1343.87108</v>
      </c>
      <c r="I17" s="15"/>
    </row>
    <row r="18" spans="1:9" ht="12.75">
      <c r="A18" s="35" t="s">
        <v>12</v>
      </c>
      <c r="B18" s="11">
        <v>14</v>
      </c>
      <c r="C18" s="15">
        <v>1089.683175</v>
      </c>
      <c r="D18" s="15">
        <v>1042.9934</v>
      </c>
      <c r="E18" s="15">
        <v>1166.193575</v>
      </c>
      <c r="F18" s="15">
        <f>2387175.996/2000</f>
        <v>1193.587998</v>
      </c>
      <c r="G18" s="15">
        <v>1162.409498</v>
      </c>
      <c r="H18" s="15">
        <v>1013.567557</v>
      </c>
      <c r="I18" s="15"/>
    </row>
    <row r="19" spans="1:9" ht="12.75">
      <c r="A19" s="35" t="s">
        <v>14</v>
      </c>
      <c r="B19" s="11">
        <v>15</v>
      </c>
      <c r="C19" s="15">
        <v>691.74</v>
      </c>
      <c r="D19" s="15">
        <v>789.06</v>
      </c>
      <c r="E19" s="15">
        <v>970.49</v>
      </c>
      <c r="F19" s="15">
        <v>1017.45</v>
      </c>
      <c r="G19" s="15">
        <v>970</v>
      </c>
      <c r="H19" s="15">
        <v>827.92425</v>
      </c>
      <c r="I19" s="15"/>
    </row>
    <row r="20" spans="1:9" ht="12.75">
      <c r="A20" s="35" t="s">
        <v>31</v>
      </c>
      <c r="B20" s="11">
        <v>16</v>
      </c>
      <c r="C20" s="15">
        <v>912.48</v>
      </c>
      <c r="D20" s="15">
        <v>980.05</v>
      </c>
      <c r="E20" s="15">
        <v>1042.89</v>
      </c>
      <c r="F20" s="15">
        <v>1098.29</v>
      </c>
      <c r="G20" s="15">
        <v>1141</v>
      </c>
      <c r="H20" s="15">
        <v>812.2972075</v>
      </c>
      <c r="I20" s="15"/>
    </row>
    <row r="21" spans="1:9" ht="12.75">
      <c r="A21" s="35" t="s">
        <v>13</v>
      </c>
      <c r="B21" s="11">
        <v>17</v>
      </c>
      <c r="C21" s="15">
        <v>1267.02</v>
      </c>
      <c r="D21" s="15">
        <v>1012.38</v>
      </c>
      <c r="E21" s="15">
        <v>1034.89</v>
      </c>
      <c r="F21" s="15">
        <v>1199.99</v>
      </c>
      <c r="G21" s="15">
        <v>740</v>
      </c>
      <c r="H21" s="15">
        <v>796.729275</v>
      </c>
      <c r="I21" s="15"/>
    </row>
    <row r="22" spans="1:9" ht="12.75">
      <c r="A22" s="35" t="s">
        <v>15</v>
      </c>
      <c r="B22" s="11">
        <v>18</v>
      </c>
      <c r="C22" s="15">
        <v>2232.87</v>
      </c>
      <c r="D22" s="15">
        <v>1443.65</v>
      </c>
      <c r="E22" s="15">
        <v>896.7628</v>
      </c>
      <c r="F22" s="15">
        <v>784.46</v>
      </c>
      <c r="G22" s="15">
        <v>786.700005</v>
      </c>
      <c r="H22" s="15">
        <v>788.57677</v>
      </c>
      <c r="I22" s="15"/>
    </row>
    <row r="23" spans="1:9" ht="12.75">
      <c r="A23" s="35" t="s">
        <v>16</v>
      </c>
      <c r="B23" s="11">
        <v>19</v>
      </c>
      <c r="C23" s="15">
        <v>920.38</v>
      </c>
      <c r="D23" s="15">
        <v>837.36</v>
      </c>
      <c r="E23" s="15">
        <v>867.45</v>
      </c>
      <c r="F23" s="15">
        <v>779.48</v>
      </c>
      <c r="G23" s="15">
        <v>801</v>
      </c>
      <c r="H23" s="15">
        <v>778.016163</v>
      </c>
      <c r="I23" s="15"/>
    </row>
    <row r="24" spans="1:9" ht="12.75">
      <c r="A24" s="35" t="s">
        <v>18</v>
      </c>
      <c r="B24" s="11">
        <v>20</v>
      </c>
      <c r="C24" s="15">
        <v>900.14</v>
      </c>
      <c r="D24" s="15">
        <v>803.18</v>
      </c>
      <c r="E24" s="15">
        <v>782.67</v>
      </c>
      <c r="F24" s="15">
        <v>747.26</v>
      </c>
      <c r="G24" s="15">
        <v>763</v>
      </c>
      <c r="H24" s="15">
        <v>762.960872</v>
      </c>
      <c r="I24" s="15"/>
    </row>
    <row r="25" spans="1:9" ht="12.75">
      <c r="A25" s="35" t="s">
        <v>17</v>
      </c>
      <c r="B25" s="11">
        <v>21</v>
      </c>
      <c r="C25" s="15">
        <v>881.86742</v>
      </c>
      <c r="D25" s="15">
        <v>807.26025</v>
      </c>
      <c r="E25" s="15">
        <v>815.89949</v>
      </c>
      <c r="F25" s="15">
        <f>1497545.97/2000</f>
        <v>748.772985</v>
      </c>
      <c r="G25" s="15">
        <v>717.8778175</v>
      </c>
      <c r="H25" s="15">
        <v>746.653604</v>
      </c>
      <c r="I25" s="15"/>
    </row>
    <row r="26" spans="1:9" ht="12.75">
      <c r="A26" s="35" t="s">
        <v>21</v>
      </c>
      <c r="B26" s="11">
        <v>22</v>
      </c>
      <c r="C26" s="15">
        <f>959080.612/2000</f>
        <v>479.540306</v>
      </c>
      <c r="D26" s="15">
        <f>925270.219/2000</f>
        <v>462.6351095</v>
      </c>
      <c r="E26" s="15">
        <f>964367.027/2000</f>
        <v>482.1835135</v>
      </c>
      <c r="F26" s="15">
        <f>1332231.352/2000</f>
        <v>666.115676</v>
      </c>
      <c r="G26" s="15">
        <v>697.0436374999999</v>
      </c>
      <c r="H26" s="15">
        <v>709.753265</v>
      </c>
      <c r="I26" s="15"/>
    </row>
    <row r="27" spans="1:9" ht="12.75">
      <c r="A27" s="35" t="s">
        <v>32</v>
      </c>
      <c r="B27" s="11">
        <v>23</v>
      </c>
      <c r="C27" s="15">
        <v>1059.76</v>
      </c>
      <c r="D27" s="15">
        <v>957.56</v>
      </c>
      <c r="E27" s="15">
        <v>880.5</v>
      </c>
      <c r="F27" s="15">
        <v>796.37</v>
      </c>
      <c r="G27" s="15">
        <v>531</v>
      </c>
      <c r="H27" s="15">
        <v>708.6282305</v>
      </c>
      <c r="I27" s="15"/>
    </row>
    <row r="28" spans="1:9" ht="12.75">
      <c r="A28" s="35" t="s">
        <v>33</v>
      </c>
      <c r="B28" s="11">
        <v>24</v>
      </c>
      <c r="C28" s="15">
        <v>621.67</v>
      </c>
      <c r="D28" s="15">
        <v>586.45</v>
      </c>
      <c r="E28" s="15">
        <v>621.22</v>
      </c>
      <c r="F28" s="15">
        <v>687.31</v>
      </c>
      <c r="G28" s="15">
        <v>678</v>
      </c>
      <c r="H28" s="15">
        <v>702.3132185</v>
      </c>
      <c r="I28" s="15"/>
    </row>
    <row r="29" spans="1:9" ht="12.75">
      <c r="A29" s="37" t="s">
        <v>34</v>
      </c>
      <c r="B29" s="11">
        <v>25</v>
      </c>
      <c r="C29" s="22">
        <v>653.76</v>
      </c>
      <c r="D29" s="23">
        <v>680.72</v>
      </c>
      <c r="E29" s="22">
        <v>630.34</v>
      </c>
      <c r="F29" s="22">
        <v>625.35</v>
      </c>
      <c r="G29" s="22">
        <v>677</v>
      </c>
      <c r="H29" s="15">
        <v>696.27952</v>
      </c>
      <c r="I29" s="15"/>
    </row>
    <row r="30" spans="1:9" ht="14.25">
      <c r="A30" s="8" t="s">
        <v>27</v>
      </c>
      <c r="B30" s="8"/>
      <c r="C30" s="38">
        <f aca="true" t="shared" si="0" ref="C30:H30">SUM(C5:C29)</f>
        <v>51795.88583150002</v>
      </c>
      <c r="D30" s="39">
        <f t="shared" si="0"/>
        <v>50487.2943735</v>
      </c>
      <c r="E30" s="38">
        <f t="shared" si="0"/>
        <v>53786.34499849998</v>
      </c>
      <c r="F30" s="38">
        <f t="shared" si="0"/>
        <v>53920.33743700001</v>
      </c>
      <c r="G30" s="40">
        <f t="shared" si="0"/>
        <v>54436.214166999984</v>
      </c>
      <c r="H30" s="24">
        <f t="shared" si="0"/>
        <v>55954.91146049998</v>
      </c>
      <c r="I30" s="15"/>
    </row>
    <row r="31" spans="1:9" ht="14.25">
      <c r="A31" s="16" t="s">
        <v>28</v>
      </c>
      <c r="B31" s="16"/>
      <c r="C31" s="24">
        <v>74743.1532245</v>
      </c>
      <c r="D31" s="24">
        <v>71440.51687</v>
      </c>
      <c r="E31" s="24">
        <v>73432.58135</v>
      </c>
      <c r="F31" s="17">
        <v>73072.0976165</v>
      </c>
      <c r="G31" s="24">
        <v>74297.04538950001</v>
      </c>
      <c r="H31" s="24">
        <v>76090.9130945</v>
      </c>
      <c r="I31" s="15"/>
    </row>
    <row r="32" spans="1:8" ht="12.75">
      <c r="A32" s="9" t="s">
        <v>19</v>
      </c>
      <c r="B32" s="10"/>
      <c r="C32" s="41">
        <f aca="true" t="shared" si="1" ref="C32:H32">C30/C31</f>
        <v>0.6929850240051404</v>
      </c>
      <c r="D32" s="41">
        <f t="shared" si="1"/>
        <v>0.7067039347625593</v>
      </c>
      <c r="E32" s="41">
        <f t="shared" si="1"/>
        <v>0.7324588623970522</v>
      </c>
      <c r="F32" s="41">
        <f t="shared" si="1"/>
        <v>0.7379059750000191</v>
      </c>
      <c r="G32" s="41">
        <f t="shared" si="1"/>
        <v>0.7326834315095544</v>
      </c>
      <c r="H32" s="41">
        <f t="shared" si="1"/>
        <v>0.7353691680767135</v>
      </c>
    </row>
    <row r="33" spans="1:5" ht="12.75">
      <c r="A33" s="3"/>
      <c r="B33" s="25"/>
      <c r="C33" s="26"/>
      <c r="D33" s="4"/>
      <c r="E33" s="4"/>
    </row>
    <row r="34" spans="1:8" ht="37.5" customHeight="1">
      <c r="A34" s="47" t="s">
        <v>37</v>
      </c>
      <c r="B34" s="47"/>
      <c r="C34" s="47"/>
      <c r="D34" s="47"/>
      <c r="E34" s="47"/>
      <c r="F34" s="47"/>
      <c r="G34" s="47"/>
      <c r="H34" s="47"/>
    </row>
    <row r="35" spans="1:8" ht="12.75" customHeight="1">
      <c r="A35" s="47" t="s">
        <v>24</v>
      </c>
      <c r="B35" s="47"/>
      <c r="C35" s="47"/>
      <c r="D35" s="47"/>
      <c r="E35" s="47"/>
      <c r="F35" s="47"/>
      <c r="G35" s="47"/>
      <c r="H35" s="47"/>
    </row>
    <row r="36" spans="1:5" ht="13.5" customHeight="1">
      <c r="A36" s="47" t="s">
        <v>26</v>
      </c>
      <c r="B36" s="47"/>
      <c r="C36" s="47"/>
      <c r="D36" s="47"/>
      <c r="E36" s="47"/>
    </row>
    <row r="37" spans="1:8" ht="12.75" customHeight="1">
      <c r="A37" s="47" t="s">
        <v>25</v>
      </c>
      <c r="B37" s="47"/>
      <c r="C37" s="47"/>
      <c r="D37" s="47"/>
      <c r="E37" s="47"/>
      <c r="F37" s="47"/>
      <c r="G37" s="47"/>
      <c r="H37" s="47"/>
    </row>
    <row r="38" spans="1:5" ht="12.75">
      <c r="A38" s="1"/>
      <c r="B38" s="27"/>
      <c r="C38" s="28"/>
      <c r="D38" s="2"/>
      <c r="E38" s="2"/>
    </row>
    <row r="39" spans="1:5" ht="12.75">
      <c r="A39" s="48" t="s">
        <v>29</v>
      </c>
      <c r="B39" s="49"/>
      <c r="C39" s="49"/>
      <c r="D39" s="49"/>
      <c r="E39" s="49"/>
    </row>
    <row r="40" spans="1:5" ht="7.5" customHeight="1">
      <c r="A40" s="1"/>
      <c r="B40" s="27"/>
      <c r="C40" s="28"/>
      <c r="D40" s="2"/>
      <c r="E40" s="2"/>
    </row>
    <row r="41" spans="1:8" ht="36" customHeight="1">
      <c r="A41" s="42" t="s">
        <v>35</v>
      </c>
      <c r="B41" s="42"/>
      <c r="C41" s="42"/>
      <c r="D41" s="42"/>
      <c r="E41" s="42"/>
      <c r="F41" s="42"/>
      <c r="G41" s="42"/>
      <c r="H41" s="42"/>
    </row>
    <row r="42" spans="1:5" ht="12.75">
      <c r="A42" s="1"/>
      <c r="B42" s="27"/>
      <c r="C42" s="28"/>
      <c r="D42" s="2"/>
      <c r="E42" s="2"/>
    </row>
    <row r="43" spans="1:5" ht="12.75">
      <c r="A43" s="1"/>
      <c r="B43" s="27"/>
      <c r="C43" s="28"/>
      <c r="D43" s="2"/>
      <c r="E43" s="2"/>
    </row>
    <row r="44" spans="1:5" ht="12.75">
      <c r="A44" s="1"/>
      <c r="B44" s="27"/>
      <c r="C44" s="28"/>
      <c r="D44" s="2"/>
      <c r="E44" s="2"/>
    </row>
    <row r="45" spans="1:5" ht="12.75">
      <c r="A45" s="1"/>
      <c r="B45" s="1"/>
      <c r="C45" s="29"/>
      <c r="D45" s="2"/>
      <c r="E45" s="2"/>
    </row>
    <row r="46" spans="1:7" ht="12.75">
      <c r="A46" s="5"/>
      <c r="B46" s="5"/>
      <c r="C46" s="29"/>
      <c r="D46" s="29"/>
      <c r="E46" s="29"/>
      <c r="F46" s="30"/>
      <c r="G46" s="30"/>
    </row>
    <row r="47" spans="1:7" ht="12.75">
      <c r="A47" s="31"/>
      <c r="B47" s="32"/>
      <c r="C47" s="29"/>
      <c r="D47" s="29"/>
      <c r="E47" s="29"/>
      <c r="F47" s="30"/>
      <c r="G47" s="30"/>
    </row>
    <row r="48" spans="1:7" ht="12.75">
      <c r="A48" s="6"/>
      <c r="B48" s="7"/>
      <c r="C48" s="33"/>
      <c r="D48" s="33"/>
      <c r="E48" s="33"/>
      <c r="F48" s="30"/>
      <c r="G48" s="30"/>
    </row>
  </sheetData>
  <mergeCells count="9">
    <mergeCell ref="A41:H41"/>
    <mergeCell ref="C3:F3"/>
    <mergeCell ref="B3:B4"/>
    <mergeCell ref="A1:H1"/>
    <mergeCell ref="A34:H34"/>
    <mergeCell ref="A39:E39"/>
    <mergeCell ref="A36:E36"/>
    <mergeCell ref="A35:H35"/>
    <mergeCell ref="A37:H37"/>
  </mergeCells>
  <printOptions horizontalCentered="1"/>
  <pageMargins left="0.75" right="0.75" top="1" bottom="1" header="0.5" footer="0.5"/>
  <pageSetup fitToHeight="1"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Sharon Kim</cp:lastModifiedBy>
  <cp:lastPrinted>2007-06-29T16:11:50Z</cp:lastPrinted>
  <dcterms:created xsi:type="dcterms:W3CDTF">2004-03-11T15:26:28Z</dcterms:created>
  <dcterms:modified xsi:type="dcterms:W3CDTF">2007-11-29T19:50:13Z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