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Table 5-9M" sheetId="1" r:id="rId1"/>
  </sheets>
  <definedNames>
    <definedName name="_xlnm.Print_Area" localSheetId="0">'Table 5-9M'!$A$1:$I$14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<sst xmlns="http://schemas.openxmlformats.org/spreadsheetml/2006/main" count="13" uniqueCount="13">
  <si>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Number registered (thousands)</t>
  </si>
  <si>
    <t>1980</t>
  </si>
  <si>
    <t>1990</t>
  </si>
  <si>
    <t>2000</t>
  </si>
  <si>
    <r>
      <t>Key</t>
    </r>
    <r>
      <rPr>
        <sz val="9"/>
        <rFont val="Arial"/>
        <family val="2"/>
      </rPr>
      <t>:  R =revised</t>
    </r>
  </si>
  <si>
    <t>Vehicle-kilometers traveled (millions)</t>
  </si>
  <si>
    <t>Fuel consumed (million liters)</t>
  </si>
  <si>
    <t>Average kilometers traveled per vehicle</t>
  </si>
  <si>
    <t>Average kilometers traveled per liter</t>
  </si>
  <si>
    <t>Average fuel consumed per vehicle (liters)</t>
  </si>
  <si>
    <r>
      <t>Note:</t>
    </r>
    <r>
      <rPr>
        <sz val="9"/>
        <rFont val="Arial"/>
        <family val="2"/>
      </rPr>
      <t xml:space="preserve"> 1 mile = 1.61 kilometers; 1 gallon = 3.8 liters.</t>
    </r>
  </si>
  <si>
    <r>
      <t>Source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2005</t>
    </r>
    <r>
      <rPr>
        <sz val="9"/>
        <rFont val="Arial"/>
        <family val="2"/>
      </rPr>
      <t xml:space="preserve"> (Washington, DC:  2005), table VM-1 and similar tables in earlier editions. </t>
    </r>
  </si>
  <si>
    <t>Table 5-9M.  Combination-Truck Fuel Consumption and Travel: 1980-2005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</si>
</sst>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0.0000"/>
    <numFmt numFmtId="169" formatCode="&quot;(R)&quot;\ #,##0;&quot;(R) -&quot;#,##0;&quot;(R) &quot;\ 0"/>
    <numFmt numFmtId="170" formatCode="#,##0.0"/>
    <numFmt numFmtId="171" formatCode="#,##0.000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(R)&quot;\ #,##0.0;&quot;(R) -&quot;#,##0.0;&quot;(R) &quot;\ 0.0"/>
    <numFmt numFmtId="179" formatCode="&quot;(R) &quot;#,##0;&quot;(R) &quot;\-#,##0;&quot;(R) &quot;0"/>
    <numFmt numFmtId="180" formatCode="&quot;(R) &quot;#,##0.0;&quot;(R) &quot;\-#,##0.0;&quot;(R) &quot;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17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4">
    <xf numFmtId="0" fontId="0" fillId="0" borderId="0" xfId="0" applyAlignment="1">
      <alignment/>
    </xf>
    <xf numFmtId="0" fontId="0" fillId="0" borderId="0" xfId="33" applyFont="1" applyFill="1">
      <alignment horizontal="left"/>
      <protection/>
    </xf>
    <xf numFmtId="0" fontId="15" fillId="0" borderId="0" xfId="32" applyFont="1" applyFill="1" applyBorder="1" applyAlignment="1">
      <alignment horizontal="left"/>
      <protection/>
    </xf>
    <xf numFmtId="0" fontId="15" fillId="0" borderId="0" xfId="33" applyFont="1" applyFill="1" applyAlignment="1">
      <alignment horizontal="left"/>
      <protection/>
    </xf>
    <xf numFmtId="0" fontId="0" fillId="0" borderId="0" xfId="33" applyFont="1" applyFill="1" applyBorder="1" applyAlignment="1">
      <alignment horizontal="center"/>
      <protection/>
    </xf>
    <xf numFmtId="0" fontId="0" fillId="0" borderId="0" xfId="33" applyFont="1" applyFill="1" applyBorder="1">
      <alignment horizontal="left"/>
      <protection/>
    </xf>
    <xf numFmtId="3" fontId="0" fillId="0" borderId="0" xfId="33" applyNumberFormat="1" applyFont="1" applyFill="1" applyBorder="1" applyAlignment="1">
      <alignment horizontal="right"/>
      <protection/>
    </xf>
    <xf numFmtId="3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Border="1" applyAlignment="1">
      <alignment horizontal="right"/>
      <protection/>
    </xf>
    <xf numFmtId="49" fontId="1" fillId="0" borderId="4" xfId="33" applyNumberFormat="1" applyFont="1" applyFill="1" applyBorder="1" applyAlignment="1">
      <alignment horizontal="right"/>
      <protection/>
    </xf>
    <xf numFmtId="0" fontId="1" fillId="0" borderId="4" xfId="33" applyFont="1" applyFill="1" applyBorder="1" applyAlignment="1">
      <alignment horizontal="right"/>
      <protection/>
    </xf>
    <xf numFmtId="0" fontId="13" fillId="0" borderId="4" xfId="33" applyFont="1" applyFill="1" applyBorder="1" applyAlignment="1">
      <alignment horizontal="left"/>
      <protection/>
    </xf>
    <xf numFmtId="0" fontId="14" fillId="0" borderId="0" xfId="32" applyFont="1" applyFill="1" applyBorder="1" applyAlignment="1">
      <alignment horizontal="left"/>
      <protection/>
    </xf>
    <xf numFmtId="0" fontId="0" fillId="0" borderId="5" xfId="33" applyFont="1" applyFill="1" applyBorder="1">
      <alignment horizontal="left"/>
      <protection/>
    </xf>
    <xf numFmtId="3" fontId="0" fillId="0" borderId="5" xfId="33" applyNumberFormat="1" applyFont="1" applyFill="1" applyBorder="1" applyAlignment="1">
      <alignment horizontal="right"/>
      <protection/>
    </xf>
    <xf numFmtId="0" fontId="0" fillId="0" borderId="5" xfId="0" applyFont="1" applyFill="1" applyBorder="1" applyAlignment="1">
      <alignment horizontal="left"/>
    </xf>
    <xf numFmtId="165" fontId="0" fillId="0" borderId="0" xfId="33" applyNumberFormat="1" applyFont="1" applyFill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1" fillId="0" borderId="6" xfId="33" applyFont="1" applyFill="1" applyBorder="1" applyAlignment="1">
      <alignment horizontal="right"/>
      <protection/>
    </xf>
    <xf numFmtId="179" fontId="0" fillId="0" borderId="0" xfId="33" applyNumberFormat="1" applyFont="1" applyFill="1" applyAlignment="1">
      <alignment horizontal="right"/>
      <protection/>
    </xf>
    <xf numFmtId="170" fontId="0" fillId="0" borderId="0" xfId="33" applyNumberFormat="1" applyFont="1" applyFill="1" applyAlignment="1">
      <alignment horizontal="right"/>
      <protection/>
    </xf>
    <xf numFmtId="179" fontId="0" fillId="0" borderId="5" xfId="33" applyNumberFormat="1" applyFont="1" applyFill="1" applyBorder="1" applyAlignment="1">
      <alignment horizontal="right"/>
      <protection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selection activeCell="A11" sqref="A1:IV16384"/>
    </sheetView>
  </sheetViews>
  <sheetFormatPr defaultColWidth="9.140625" defaultRowHeight="12.75"/>
  <cols>
    <col min="1" max="1" width="49.00390625" style="1" bestFit="1" customWidth="1"/>
    <col min="2" max="7" width="10.421875" style="1" customWidth="1"/>
    <col min="8" max="8" width="12.00390625" style="1" bestFit="1" customWidth="1"/>
    <col min="9" max="9" width="11.7109375" style="1" customWidth="1"/>
    <col min="10" max="16384" width="9.140625" style="1" customWidth="1"/>
  </cols>
  <sheetData>
    <row r="1" spans="1:7" ht="17.25" customHeight="1">
      <c r="A1" s="17" t="s">
        <v>12</v>
      </c>
      <c r="B1" s="18"/>
      <c r="C1" s="18"/>
      <c r="D1" s="18"/>
      <c r="E1" s="18"/>
      <c r="F1" s="18"/>
      <c r="G1" s="18"/>
    </row>
    <row r="2" spans="1:8" ht="12.75" customHeight="1" thickBot="1">
      <c r="A2" s="13"/>
      <c r="B2" s="15"/>
      <c r="C2" s="13"/>
      <c r="D2" s="13"/>
      <c r="E2" s="13"/>
      <c r="F2" s="13"/>
      <c r="G2" s="5"/>
      <c r="H2" s="5"/>
    </row>
    <row r="3" spans="1:6" s="4" customFormat="1" ht="15.75">
      <c r="A3" s="11"/>
      <c r="B3" s="9" t="s">
        <v>1</v>
      </c>
      <c r="C3" s="9" t="s">
        <v>2</v>
      </c>
      <c r="D3" s="9" t="s">
        <v>3</v>
      </c>
      <c r="E3" s="10">
        <v>2004</v>
      </c>
      <c r="F3" s="20">
        <v>2005</v>
      </c>
    </row>
    <row r="4" spans="1:6" ht="12.75">
      <c r="A4" s="5" t="s">
        <v>0</v>
      </c>
      <c r="B4" s="6">
        <v>1416.869</v>
      </c>
      <c r="C4" s="6">
        <v>1708.895</v>
      </c>
      <c r="D4" s="6">
        <v>2096.619</v>
      </c>
      <c r="E4" s="7">
        <v>2010.335</v>
      </c>
      <c r="F4" s="7">
        <v>2086.759</v>
      </c>
    </row>
    <row r="5" spans="1:6" ht="12.75">
      <c r="A5" s="5" t="s">
        <v>5</v>
      </c>
      <c r="B5" s="6">
        <f>68678*1.609344</f>
        <v>110526.52723200001</v>
      </c>
      <c r="C5" s="6">
        <f>94341*1.609344</f>
        <v>151827.12230400002</v>
      </c>
      <c r="D5" s="6">
        <f>135020*1.609344</f>
        <v>217293.62688000003</v>
      </c>
      <c r="E5" s="21">
        <f>142370*1.609344</f>
        <v>229122.30528000003</v>
      </c>
      <c r="F5" s="7">
        <f>143662*1.609344</f>
        <v>231201.577728</v>
      </c>
    </row>
    <row r="6" spans="1:6" ht="12.75">
      <c r="A6" s="5" t="s">
        <v>6</v>
      </c>
      <c r="B6" s="6">
        <f>13037*3.7854118</f>
        <v>49350.4136366</v>
      </c>
      <c r="C6" s="6">
        <f>16133*3.7854118</f>
        <v>61070.0485694</v>
      </c>
      <c r="D6" s="6">
        <f>25665.693*3.7854118</f>
        <v>97155.21713737739</v>
      </c>
      <c r="E6" s="21">
        <f>24190.904*3.7854118</f>
        <v>91572.53345426719</v>
      </c>
      <c r="F6" s="7">
        <f>24410.512*3.7854118</f>
        <v>92403.84016884159</v>
      </c>
    </row>
    <row r="7" spans="1:6" ht="12.75">
      <c r="A7" s="5" t="s">
        <v>7</v>
      </c>
      <c r="B7" s="6">
        <f>B5/B4*1000</f>
        <v>78007.58378650392</v>
      </c>
      <c r="C7" s="6">
        <f>C5/C4*1000</f>
        <v>88845.20248698723</v>
      </c>
      <c r="D7" s="6">
        <f>D5/D4*1000</f>
        <v>103640.01608303655</v>
      </c>
      <c r="E7" s="21">
        <f>E5/E4*1000</f>
        <v>113972.20128983479</v>
      </c>
      <c r="F7" s="7">
        <f>F5/F4*1000</f>
        <v>110794.57557293391</v>
      </c>
    </row>
    <row r="8" spans="1:6" ht="12.75">
      <c r="A8" s="5" t="s">
        <v>8</v>
      </c>
      <c r="B8" s="8">
        <f>B5/B6</f>
        <v>2.2396271700148356</v>
      </c>
      <c r="C8" s="8">
        <f>C5/C6</f>
        <v>2.4861143205324896</v>
      </c>
      <c r="D8" s="8">
        <f>D5/D6</f>
        <v>2.23656158961332</v>
      </c>
      <c r="E8" s="16">
        <f>E5/E6</f>
        <v>2.502085468613003</v>
      </c>
      <c r="F8" s="22">
        <f>F5/F6</f>
        <v>2.502077590125532</v>
      </c>
    </row>
    <row r="9" spans="1:6" ht="13.5" thickBot="1">
      <c r="A9" s="13" t="s">
        <v>9</v>
      </c>
      <c r="B9" s="14">
        <f>B6/B4*1000</f>
        <v>34830.61146556245</v>
      </c>
      <c r="C9" s="14">
        <f>C6/C4*1000</f>
        <v>35736.57162634334</v>
      </c>
      <c r="D9" s="14">
        <f>D6/D4*1000</f>
        <v>46338.9948948175</v>
      </c>
      <c r="E9" s="23">
        <f>E6/E4*1000</f>
        <v>45550.88254159987</v>
      </c>
      <c r="F9" s="14">
        <f>F6/F4*1000</f>
        <v>44281.0310959922</v>
      </c>
    </row>
    <row r="10" spans="1:3" ht="12.75">
      <c r="A10" s="12" t="s">
        <v>4</v>
      </c>
      <c r="B10" s="3"/>
      <c r="C10" s="3"/>
    </row>
    <row r="11" spans="1:3" ht="12.75">
      <c r="A11" s="12"/>
      <c r="B11" s="3"/>
      <c r="C11" s="3"/>
    </row>
    <row r="12" spans="1:7" ht="12.75">
      <c r="A12" s="19" t="s">
        <v>10</v>
      </c>
      <c r="B12" s="18"/>
      <c r="C12" s="18"/>
      <c r="D12" s="18"/>
      <c r="E12" s="18"/>
      <c r="F12" s="18"/>
      <c r="G12" s="18"/>
    </row>
    <row r="13" spans="1:3" ht="12.75">
      <c r="A13" s="2"/>
      <c r="B13" s="3"/>
      <c r="C13" s="3"/>
    </row>
    <row r="14" spans="1:7" ht="24" customHeight="1">
      <c r="A14" s="19" t="s">
        <v>11</v>
      </c>
      <c r="B14" s="18"/>
      <c r="C14" s="18"/>
      <c r="D14" s="18"/>
      <c r="E14" s="18"/>
      <c r="F14" s="18"/>
      <c r="G14" s="18"/>
    </row>
  </sheetData>
  <mergeCells count="3">
    <mergeCell ref="A1:G1"/>
    <mergeCell ref="A14:G14"/>
    <mergeCell ref="A12:G12"/>
  </mergeCells>
  <printOptions horizontalCentered="1"/>
  <pageMargins left="0.75" right="0.75" top="1" bottom="1" header="0.5" footer="0.5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2007-10-02T21:10:16Z</cp:lastPrinted>
  <dcterms:created xsi:type="dcterms:W3CDTF">1999-02-12T20:24:19Z</dcterms:created>
  <dcterms:modified xsi:type="dcterms:W3CDTF">2007-11-29T20:29:02Z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