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activeTab="1"/>
  </bookViews>
  <sheets>
    <sheet name="Percentages" sheetId="1" r:id="rId1"/>
    <sheet name="Table 1-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<sst xmlns="http://schemas.openxmlformats.org/spreadsheetml/2006/main" count="89" uniqueCount="45">
  <si>
    <t>Governments</t>
  </si>
  <si>
    <t>Goods (percent)</t>
  </si>
  <si>
    <t>Services (percent)</t>
  </si>
  <si>
    <t>Mining</t>
  </si>
  <si>
    <t>Construction</t>
  </si>
  <si>
    <t>Manufacturing</t>
  </si>
  <si>
    <t>Wholesale and retail trade</t>
  </si>
  <si>
    <t>Public administration</t>
  </si>
  <si>
    <t>NA</t>
  </si>
  <si>
    <t>Resident population (thousands)</t>
  </si>
  <si>
    <t>Households (thousands)</t>
  </si>
  <si>
    <t>Civilian labor force (thousands)</t>
  </si>
  <si>
    <t>Business establishments (thousands)</t>
  </si>
  <si>
    <t>Median household income ($2000)</t>
  </si>
  <si>
    <t>Gross domestic product ($2000 millions)</t>
  </si>
  <si>
    <t>Transportation and utilities</t>
  </si>
  <si>
    <t>Financial activities</t>
  </si>
  <si>
    <t>Agriculture, forestry, fishing, and hunting (percent)</t>
  </si>
  <si>
    <t>Information</t>
  </si>
  <si>
    <t>Professional and business services</t>
  </si>
  <si>
    <t>Education and health services</t>
  </si>
  <si>
    <t>Leisure and hospitality</t>
  </si>
  <si>
    <t>Other services</t>
  </si>
  <si>
    <r>
      <t>Key</t>
    </r>
    <r>
      <rPr>
        <sz val="9"/>
        <rFont val="Arial"/>
        <family val="2"/>
      </rPr>
      <t>:  NA = not available.</t>
    </r>
  </si>
  <si>
    <r>
      <t>Employed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(thousands)</t>
    </r>
  </si>
  <si>
    <r>
      <t>1</t>
    </r>
    <r>
      <rPr>
        <sz val="9"/>
        <rFont val="Arial"/>
        <family val="2"/>
      </rPr>
      <t>Based on the 2002 Census Industry Classification system.  Data for 1990 do not appear in the source document; they are estimated using the Bureau of Labor Statistics crosswalk from the 1990 Census Industry Classification system to the 2002 Census Industry Classification system.</t>
    </r>
  </si>
  <si>
    <r>
      <t>Foreign trade</t>
    </r>
    <r>
      <rPr>
        <sz val="10"/>
        <rFont val="Arial"/>
        <family val="2"/>
      </rPr>
      <t xml:space="preserve"> ($2000 millions)</t>
    </r>
  </si>
  <si>
    <r>
      <t>2</t>
    </r>
    <r>
      <rPr>
        <sz val="10"/>
        <rFont val="Arial"/>
        <family val="2"/>
      </rPr>
      <t>81,831</t>
    </r>
  </si>
  <si>
    <r>
      <t>3</t>
    </r>
    <r>
      <rPr>
        <sz val="10"/>
        <rFont val="Arial"/>
        <family val="2"/>
      </rPr>
      <t>85,006</t>
    </r>
  </si>
  <si>
    <r>
      <t xml:space="preserve">2 </t>
    </r>
    <r>
      <rPr>
        <sz val="9"/>
        <rFont val="Arial"/>
        <family val="2"/>
      </rPr>
      <t>1982</t>
    </r>
  </si>
  <si>
    <r>
      <t xml:space="preserve">3 </t>
    </r>
    <r>
      <rPr>
        <sz val="9"/>
        <rFont val="Arial"/>
        <family val="2"/>
      </rPr>
      <t>1992</t>
    </r>
  </si>
  <si>
    <t>Percent change, 1980 to 2005</t>
  </si>
  <si>
    <t>Total Employed</t>
  </si>
  <si>
    <t>Number</t>
  </si>
  <si>
    <t>Percent</t>
  </si>
  <si>
    <t>Public Administration</t>
  </si>
  <si>
    <r>
      <t>Sources</t>
    </r>
    <r>
      <rPr>
        <sz val="9"/>
        <rFont val="Arial"/>
        <family val="2"/>
      </rPr>
      <t xml:space="preserve">:  Unless otherwise stated all data from: U.S. Department of Commerce, Census Bureau, </t>
    </r>
    <r>
      <rPr>
        <i/>
        <sz val="9"/>
        <rFont val="Arial"/>
        <family val="2"/>
      </rPr>
      <t>Statistical Abstract of the United States: 2007</t>
    </r>
    <r>
      <rPr>
        <sz val="9"/>
        <rFont val="Arial"/>
        <family val="2"/>
      </rPr>
      <t xml:space="preserve"> (Washington, DC: 2005) and earlier editions, available at http://www.census.gov/compendia/statab/ as of May 31, 2007.</t>
    </r>
  </si>
  <si>
    <r>
      <t>Median household income</t>
    </r>
    <r>
      <rPr>
        <sz val="9"/>
        <rFont val="Arial"/>
        <family val="2"/>
      </rPr>
      <t>:  U.S. Department of Commerce, Census Bureau, Historical Income Tables, table H-6, available at www.census.gov/hhes/income/histinc/h06ar.html as of May 31, 2007.</t>
    </r>
  </si>
  <si>
    <r>
      <t>Business establishments</t>
    </r>
    <r>
      <rPr>
        <sz val="9"/>
        <rFont val="Arial"/>
        <family val="2"/>
      </rPr>
      <t xml:space="preserve">: U.S. Department of Commerce, Census Bureau, County Business Patterns, available at http://www.census.gov/epcd/cbp/view/cbpview.html as of May 31, 2007.  </t>
    </r>
  </si>
  <si>
    <r>
      <t>Gross domestic product and foreign trade</t>
    </r>
    <r>
      <rPr>
        <sz val="9"/>
        <rFont val="Arial"/>
        <family val="2"/>
      </rPr>
      <t>:  U.S. Department of Commerce, Bureau of Economic Analysis, National Income and Product Accounts Tables, tables 1.1.5, 1.1.6, 4.2.4, available at www.bea.doc.gov as of June 12, 2007.</t>
    </r>
  </si>
  <si>
    <t>Table 1-1.  Economic and Social Characteristics of the United States: 1980-2005</t>
  </si>
  <si>
    <t>Goods</t>
  </si>
  <si>
    <t>Services</t>
  </si>
  <si>
    <r>
      <t>4</t>
    </r>
    <r>
      <rPr>
        <sz val="10"/>
        <rFont val="Arial"/>
        <family val="2"/>
      </rPr>
      <t>87,576</t>
    </r>
  </si>
  <si>
    <r>
      <t xml:space="preserve">4 </t>
    </r>
    <r>
      <rPr>
        <sz val="9"/>
        <rFont val="Arial"/>
        <family val="2"/>
      </rPr>
      <t>2002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</si>
</sst>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0"/>
    <numFmt numFmtId="170" formatCode="0.000"/>
    <numFmt numFmtId="171" formatCode="#,##0.0"/>
    <numFmt numFmtId="172" formatCode="[$€-2]\ #,##0.00_);[Red]\([$€-2]\ #,##0.00\)"/>
    <numFmt numFmtId="173" formatCode="&quot;(R) &quot;#,##0;&quot;(R) &quot;\-#,##0;&quot;(R) &quot;0"/>
    <numFmt numFmtId="174" formatCode="_(* #,##0.0_);_(* \(#,##0.0\);_(* &quot;-&quot;??_);_(@_)"/>
    <numFmt numFmtId="175" formatCode="&quot;(R) &quot;#,##0.0;&quot;(R) &quot;\-#,##0.0;&quot;(R) &quot;0.0"/>
    <numFmt numFmtId="176" formatCode="_(* #,##0_);_(* \(#,##0\);_(* &quot;-&quot;??_);_(@_)"/>
    <numFmt numFmtId="177" formatCode="0.00000"/>
    <numFmt numFmtId="178" formatCode="0.000000"/>
    <numFmt numFmtId="179" formatCode="#,##0.00000000000000000000"/>
    <numFmt numFmtId="180" formatCode="&quot;(R) &quot;#,##0.00000000000000000000;&quot;(R) &quot;\-#,##0.00000000000000000000;&quot;(R) &quot;0.00000000000000000000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Helv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indent="2"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68" fontId="0" fillId="0" borderId="4" xfId="0" applyNumberFormat="1" applyFill="1" applyBorder="1" applyAlignment="1">
      <alignment/>
    </xf>
    <xf numFmtId="0" fontId="8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168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176" fontId="11" fillId="0" borderId="0" xfId="15" applyNumberFormat="1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Fill="1" applyBorder="1" applyAlignment="1" applyProtection="1">
      <alignment/>
      <protection/>
    </xf>
    <xf numFmtId="0" fontId="0" fillId="0" borderId="4" xfId="0" applyFont="1" applyFill="1" applyBorder="1" applyAlignment="1">
      <alignment horizontal="left" indent="2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right" wrapTex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0" fillId="0" borderId="0" xfId="22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73" fontId="0" fillId="0" borderId="0" xfId="15" applyNumberFormat="1" applyFont="1" applyFill="1" applyAlignment="1">
      <alignment horizontal="right"/>
    </xf>
    <xf numFmtId="3" fontId="0" fillId="0" borderId="0" xfId="15" applyNumberFormat="1" applyFont="1" applyFill="1" applyAlignment="1">
      <alignment horizontal="right"/>
    </xf>
    <xf numFmtId="173" fontId="0" fillId="0" borderId="0" xfId="0" applyNumberFormat="1" applyFill="1" applyAlignment="1">
      <alignment/>
    </xf>
    <xf numFmtId="3" fontId="0" fillId="0" borderId="0" xfId="15" applyNumberFormat="1" applyFont="1" applyFill="1" applyAlignment="1" applyProtection="1">
      <alignment horizontal="right"/>
      <protection/>
    </xf>
    <xf numFmtId="3" fontId="0" fillId="0" borderId="0" xfId="0" applyNumberFormat="1" applyFill="1" applyAlignment="1">
      <alignment horizontal="right"/>
    </xf>
    <xf numFmtId="175" fontId="0" fillId="0" borderId="0" xfId="15" applyNumberFormat="1" applyFill="1" applyAlignment="1">
      <alignment/>
    </xf>
    <xf numFmtId="168" fontId="0" fillId="0" borderId="0" xfId="15" applyNumberForma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3" fontId="0" fillId="0" borderId="0" xfId="0" applyNumberFormat="1" applyFill="1" applyAlignment="1">
      <alignment/>
    </xf>
    <xf numFmtId="3" fontId="0" fillId="0" borderId="0" xfId="15" applyNumberFormat="1" applyFill="1" applyAlignment="1">
      <alignment/>
    </xf>
    <xf numFmtId="3" fontId="0" fillId="0" borderId="0" xfId="15" applyNumberFormat="1" applyFill="1" applyAlignment="1">
      <alignment horizontal="right"/>
    </xf>
    <xf numFmtId="171" fontId="0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d Sid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0"/>
  <sheetViews>
    <sheetView workbookViewId="0" topLeftCell="A1">
      <selection activeCell="F10" sqref="F10"/>
    </sheetView>
  </sheetViews>
  <sheetFormatPr defaultColWidth="9.140625" defaultRowHeight="12.75"/>
  <cols>
    <col min="1" max="1" width="47.140625" style="0" customWidth="1"/>
    <col min="3" max="3" width="10.421875" style="0" customWidth="1"/>
  </cols>
  <sheetData>
    <row r="4" spans="3:4" ht="12.75">
      <c r="C4" s="18" t="s">
        <v>33</v>
      </c>
      <c r="D4" s="18" t="s">
        <v>34</v>
      </c>
    </row>
    <row r="5" spans="1:4" ht="15.75">
      <c r="A5" s="18" t="s">
        <v>32</v>
      </c>
      <c r="C5" s="22">
        <v>141730</v>
      </c>
      <c r="D5" s="20">
        <v>100</v>
      </c>
    </row>
    <row r="6" spans="1:4" ht="15.75">
      <c r="A6" s="19" t="s">
        <v>17</v>
      </c>
      <c r="C6" s="21">
        <v>2197</v>
      </c>
      <c r="D6" s="24">
        <f>C6/$C$5*100</f>
        <v>1.550130529880759</v>
      </c>
    </row>
    <row r="7" spans="1:4" ht="15.75">
      <c r="A7" s="19" t="s">
        <v>3</v>
      </c>
      <c r="C7" s="21">
        <v>624</v>
      </c>
      <c r="D7" s="24">
        <f aca="true" t="shared" si="0" ref="D7:D18">C7/$C$5*100</f>
        <v>0.44027375996613277</v>
      </c>
    </row>
    <row r="8" spans="1:4" ht="15.75">
      <c r="A8" s="19" t="s">
        <v>4</v>
      </c>
      <c r="C8" s="21">
        <v>11197</v>
      </c>
      <c r="D8" s="24">
        <f t="shared" si="0"/>
        <v>7.900232837084598</v>
      </c>
    </row>
    <row r="9" spans="1:4" ht="15.75">
      <c r="A9" s="19" t="s">
        <v>5</v>
      </c>
      <c r="C9" s="21">
        <v>16253</v>
      </c>
      <c r="D9" s="24">
        <f t="shared" si="0"/>
        <v>11.46757919988711</v>
      </c>
    </row>
    <row r="10" spans="1:4" ht="15.75">
      <c r="A10" s="19" t="s">
        <v>6</v>
      </c>
      <c r="C10" s="21">
        <v>21404</v>
      </c>
      <c r="D10" s="24">
        <f t="shared" si="0"/>
        <v>15.101954420376773</v>
      </c>
    </row>
    <row r="11" spans="1:4" ht="15.75">
      <c r="A11" s="19" t="s">
        <v>15</v>
      </c>
      <c r="C11" s="21">
        <v>7360</v>
      </c>
      <c r="D11" s="24">
        <f t="shared" si="0"/>
        <v>5.192972553446695</v>
      </c>
    </row>
    <row r="12" spans="1:4" ht="15.75">
      <c r="A12" s="19" t="s">
        <v>18</v>
      </c>
      <c r="C12" s="21">
        <v>3402</v>
      </c>
      <c r="D12" s="24">
        <f t="shared" si="0"/>
        <v>2.4003386721230506</v>
      </c>
    </row>
    <row r="13" spans="1:4" ht="15.75">
      <c r="A13" s="19" t="s">
        <v>16</v>
      </c>
      <c r="C13" s="21">
        <v>10203</v>
      </c>
      <c r="D13" s="24">
        <f t="shared" si="0"/>
        <v>7.198899315600086</v>
      </c>
    </row>
    <row r="14" spans="1:4" ht="15.75">
      <c r="A14" s="19" t="s">
        <v>19</v>
      </c>
      <c r="C14" s="21">
        <v>14294</v>
      </c>
      <c r="D14" s="24">
        <f t="shared" si="0"/>
        <v>10.08537359768574</v>
      </c>
    </row>
    <row r="15" spans="1:4" ht="15.75">
      <c r="A15" s="19" t="s">
        <v>20</v>
      </c>
      <c r="C15" s="21">
        <v>29174</v>
      </c>
      <c r="D15" s="24">
        <f t="shared" si="0"/>
        <v>20.58420941226275</v>
      </c>
    </row>
    <row r="16" spans="1:4" ht="15.75">
      <c r="A16" s="19" t="s">
        <v>21</v>
      </c>
      <c r="C16" s="21">
        <v>12071</v>
      </c>
      <c r="D16" s="24">
        <f t="shared" si="0"/>
        <v>8.516898327806393</v>
      </c>
    </row>
    <row r="17" spans="1:4" ht="15.75">
      <c r="A17" s="19" t="s">
        <v>22</v>
      </c>
      <c r="C17" s="21">
        <v>7020</v>
      </c>
      <c r="D17" s="24">
        <f t="shared" si="0"/>
        <v>4.953079799618994</v>
      </c>
    </row>
    <row r="18" spans="1:4" ht="15.75">
      <c r="A18" s="19" t="s">
        <v>35</v>
      </c>
      <c r="C18" s="21">
        <v>6530</v>
      </c>
      <c r="D18" s="24">
        <f t="shared" si="0"/>
        <v>4.607352007337896</v>
      </c>
    </row>
    <row r="19" spans="3:4" ht="15.75">
      <c r="C19" s="21"/>
      <c r="D19" s="23"/>
    </row>
    <row r="20" spans="3:4" ht="15.75">
      <c r="C20" s="21"/>
      <c r="D20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D35" sqref="A1:IV16384"/>
    </sheetView>
  </sheetViews>
  <sheetFormatPr defaultColWidth="9.140625" defaultRowHeight="12.75"/>
  <cols>
    <col min="1" max="1" width="50.28125" style="5" customWidth="1"/>
    <col min="2" max="3" width="10.7109375" style="5" bestFit="1" customWidth="1"/>
    <col min="4" max="4" width="11.421875" style="5" customWidth="1"/>
    <col min="5" max="5" width="13.28125" style="5" customWidth="1"/>
    <col min="6" max="6" width="13.140625" style="5" customWidth="1"/>
    <col min="7" max="7" width="14.28125" style="5" customWidth="1"/>
    <col min="8" max="8" width="14.7109375" style="5" customWidth="1"/>
    <col min="9" max="10" width="13.28125" style="5" customWidth="1"/>
    <col min="11" max="11" width="8.8515625" style="5" customWidth="1"/>
    <col min="12" max="12" width="10.28125" style="5" bestFit="1" customWidth="1"/>
    <col min="13" max="16384" width="8.8515625" style="5" customWidth="1"/>
  </cols>
  <sheetData>
    <row r="1" spans="1:10" ht="15.75" customHeight="1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.5" thickBot="1">
      <c r="A2" s="6"/>
      <c r="B2" s="6"/>
      <c r="C2" s="6"/>
      <c r="D2" s="6"/>
      <c r="E2" s="6"/>
      <c r="F2" s="6"/>
      <c r="G2" s="6"/>
      <c r="H2" s="27"/>
      <c r="I2" s="27"/>
      <c r="J2" s="27"/>
    </row>
    <row r="3" spans="1:10" ht="39" customHeight="1">
      <c r="A3" s="7"/>
      <c r="B3" s="8">
        <v>1980</v>
      </c>
      <c r="C3" s="8">
        <v>1990</v>
      </c>
      <c r="D3" s="8">
        <v>2000</v>
      </c>
      <c r="E3" s="8">
        <v>2004</v>
      </c>
      <c r="F3" s="8">
        <v>2005</v>
      </c>
      <c r="G3" s="34" t="s">
        <v>31</v>
      </c>
      <c r="H3" s="27"/>
      <c r="I3" s="27"/>
      <c r="J3" s="27"/>
    </row>
    <row r="4" spans="1:7" ht="12.75">
      <c r="A4" s="9" t="s">
        <v>9</v>
      </c>
      <c r="B4" s="10">
        <v>227225</v>
      </c>
      <c r="C4" s="10">
        <v>249623</v>
      </c>
      <c r="D4" s="35">
        <v>282193.477</v>
      </c>
      <c r="E4" s="35">
        <v>293656.842</v>
      </c>
      <c r="F4" s="36">
        <v>296410.404</v>
      </c>
      <c r="G4" s="4">
        <f>(F4-B4)/B4*100</f>
        <v>30.44797183408515</v>
      </c>
    </row>
    <row r="5" spans="1:7" ht="12.75">
      <c r="A5" s="1" t="s">
        <v>10</v>
      </c>
      <c r="B5" s="10">
        <v>80776</v>
      </c>
      <c r="C5" s="10">
        <v>93347</v>
      </c>
      <c r="D5" s="10">
        <v>104705</v>
      </c>
      <c r="E5" s="10">
        <v>112000</v>
      </c>
      <c r="F5" s="37">
        <v>113146</v>
      </c>
      <c r="G5" s="4">
        <f>(F5-B5)/B5*100</f>
        <v>40.07378429236407</v>
      </c>
    </row>
    <row r="6" spans="1:7" ht="12.75">
      <c r="A6" s="1" t="s">
        <v>13</v>
      </c>
      <c r="B6" s="10">
        <v>35056.785258164564</v>
      </c>
      <c r="C6" s="10">
        <v>38257</v>
      </c>
      <c r="D6" s="10">
        <v>41990</v>
      </c>
      <c r="E6" s="10">
        <v>40468</v>
      </c>
      <c r="F6" s="37" t="s">
        <v>8</v>
      </c>
      <c r="G6" s="3" t="s">
        <v>8</v>
      </c>
    </row>
    <row r="7" spans="1:7" ht="12.75">
      <c r="A7" s="1" t="s">
        <v>11</v>
      </c>
      <c r="B7" s="10">
        <v>106940</v>
      </c>
      <c r="C7" s="10">
        <v>125840</v>
      </c>
      <c r="D7" s="10">
        <v>142583</v>
      </c>
      <c r="E7" s="10">
        <v>147401</v>
      </c>
      <c r="F7" s="37">
        <v>149320</v>
      </c>
      <c r="G7" s="4">
        <f>(F7-B7)/B7*100</f>
        <v>39.62969889657752</v>
      </c>
    </row>
    <row r="8" spans="1:7" ht="14.25">
      <c r="A8" s="1" t="s">
        <v>24</v>
      </c>
      <c r="B8" s="10">
        <v>99303</v>
      </c>
      <c r="C8" s="10">
        <v>118793</v>
      </c>
      <c r="D8" s="10">
        <v>136891</v>
      </c>
      <c r="E8" s="11">
        <v>139252</v>
      </c>
      <c r="F8" s="37">
        <v>141730</v>
      </c>
      <c r="G8" s="4">
        <f>(F8-B8)/B8*100</f>
        <v>42.7247917988379</v>
      </c>
    </row>
    <row r="9" spans="1:7" ht="12.75">
      <c r="A9" s="2" t="s">
        <v>17</v>
      </c>
      <c r="B9" s="3" t="s">
        <v>8</v>
      </c>
      <c r="C9" s="3">
        <v>1.9065652569196578</v>
      </c>
      <c r="D9" s="4">
        <f>2464/D8*100</f>
        <v>1.7999722406878464</v>
      </c>
      <c r="E9" s="25">
        <v>1.6028495102404272</v>
      </c>
      <c r="F9" s="38">
        <v>1.6</v>
      </c>
      <c r="G9" s="3" t="s">
        <v>8</v>
      </c>
    </row>
    <row r="10" spans="1:9" ht="12.75">
      <c r="A10" s="2" t="s">
        <v>3</v>
      </c>
      <c r="B10" s="3" t="s">
        <v>8</v>
      </c>
      <c r="C10" s="3">
        <v>0.5421206815273755</v>
      </c>
      <c r="D10" s="4">
        <f>475/D8*100</f>
        <v>0.34699140191831457</v>
      </c>
      <c r="E10" s="25">
        <v>0.38706804929193117</v>
      </c>
      <c r="F10" s="39">
        <v>0.4</v>
      </c>
      <c r="G10" s="3" t="s">
        <v>8</v>
      </c>
      <c r="I10" s="12"/>
    </row>
    <row r="11" spans="1:9" ht="12.75">
      <c r="A11" s="2" t="s">
        <v>4</v>
      </c>
      <c r="B11" s="3" t="s">
        <v>8</v>
      </c>
      <c r="C11" s="3">
        <v>6.864974914135632</v>
      </c>
      <c r="D11" s="4">
        <f>9931/D8*100</f>
        <v>7.254677078843752</v>
      </c>
      <c r="E11" s="25">
        <v>7.7327435153534605</v>
      </c>
      <c r="F11" s="39">
        <v>7.9</v>
      </c>
      <c r="G11" s="3" t="s">
        <v>8</v>
      </c>
      <c r="I11" s="13"/>
    </row>
    <row r="12" spans="1:9" ht="12.75">
      <c r="A12" s="2" t="s">
        <v>5</v>
      </c>
      <c r="B12" s="3" t="s">
        <v>8</v>
      </c>
      <c r="C12" s="3">
        <v>16.794031584618494</v>
      </c>
      <c r="D12" s="4">
        <f>19644/D8*100</f>
        <v>14.350103366912363</v>
      </c>
      <c r="E12" s="25">
        <v>11.83753195645305</v>
      </c>
      <c r="F12" s="39">
        <v>11.5</v>
      </c>
      <c r="G12" s="3" t="s">
        <v>8</v>
      </c>
      <c r="I12" s="13"/>
    </row>
    <row r="13" spans="1:7" ht="12.75">
      <c r="A13" s="2" t="s">
        <v>6</v>
      </c>
      <c r="B13" s="3" t="s">
        <v>8</v>
      </c>
      <c r="C13" s="3">
        <v>14.703547376927743</v>
      </c>
      <c r="D13" s="4">
        <f>(4216+15763)/D8*100</f>
        <v>14.594823618791594</v>
      </c>
      <c r="E13" s="25">
        <v>14.986499296239911</v>
      </c>
      <c r="F13" s="39">
        <v>15.1</v>
      </c>
      <c r="G13" s="3" t="s">
        <v>8</v>
      </c>
    </row>
    <row r="14" spans="1:9" ht="12.75">
      <c r="A14" s="2" t="s">
        <v>15</v>
      </c>
      <c r="B14" s="3" t="s">
        <v>8</v>
      </c>
      <c r="C14" s="3">
        <v>5.146358340628997</v>
      </c>
      <c r="D14" s="4">
        <f>7380/D8*100</f>
        <v>5.391150623488762</v>
      </c>
      <c r="E14" s="25">
        <v>5.036193376037687</v>
      </c>
      <c r="F14" s="39">
        <v>5.2</v>
      </c>
      <c r="G14" s="3" t="s">
        <v>8</v>
      </c>
      <c r="I14" s="13"/>
    </row>
    <row r="15" spans="1:9" ht="12.75">
      <c r="A15" s="2" t="s">
        <v>18</v>
      </c>
      <c r="B15" s="3" t="s">
        <v>8</v>
      </c>
      <c r="C15" s="3">
        <v>2.914468146003098</v>
      </c>
      <c r="D15" s="4">
        <f>4059/D8*100</f>
        <v>2.9651328429188184</v>
      </c>
      <c r="E15" s="25">
        <v>2.4868583575101253</v>
      </c>
      <c r="F15" s="39">
        <v>2.4</v>
      </c>
      <c r="G15" s="3" t="s">
        <v>8</v>
      </c>
      <c r="I15" s="13"/>
    </row>
    <row r="16" spans="1:7" ht="12.75">
      <c r="A16" s="2" t="s">
        <v>16</v>
      </c>
      <c r="B16" s="3" t="s">
        <v>8</v>
      </c>
      <c r="C16" s="3">
        <v>7.087206209172335</v>
      </c>
      <c r="D16" s="4">
        <f>9374/D8*100</f>
        <v>6.8477840033311175</v>
      </c>
      <c r="E16" s="25">
        <v>7.158963605549651</v>
      </c>
      <c r="F16" s="39">
        <v>7.2</v>
      </c>
      <c r="G16" s="3" t="s">
        <v>8</v>
      </c>
    </row>
    <row r="17" spans="1:7" ht="12.75">
      <c r="A17" s="2" t="s">
        <v>19</v>
      </c>
      <c r="B17" s="3" t="s">
        <v>8</v>
      </c>
      <c r="C17" s="3">
        <v>9.42453532224392</v>
      </c>
      <c r="D17" s="4">
        <f>13649/D8*100</f>
        <v>9.970706620595948</v>
      </c>
      <c r="E17" s="25">
        <v>10.13127280039066</v>
      </c>
      <c r="F17" s="39">
        <v>10.1</v>
      </c>
      <c r="G17" s="3" t="s">
        <v>8</v>
      </c>
    </row>
    <row r="18" spans="1:7" ht="12.75">
      <c r="A18" s="2" t="s">
        <v>20</v>
      </c>
      <c r="B18" s="3" t="s">
        <v>8</v>
      </c>
      <c r="C18" s="3">
        <v>17.519390194625903</v>
      </c>
      <c r="D18" s="4">
        <f>26188/D8*100</f>
        <v>19.13054912302489</v>
      </c>
      <c r="E18" s="25">
        <v>20.623761238617757</v>
      </c>
      <c r="F18" s="39">
        <v>20.6</v>
      </c>
      <c r="G18" s="3" t="s">
        <v>8</v>
      </c>
    </row>
    <row r="19" spans="1:7" ht="12.75">
      <c r="A19" s="2" t="s">
        <v>21</v>
      </c>
      <c r="B19" s="3" t="s">
        <v>8</v>
      </c>
      <c r="C19" s="3">
        <v>8.048086571486296</v>
      </c>
      <c r="D19" s="4">
        <f>11186/D8*100</f>
        <v>8.171464888122667</v>
      </c>
      <c r="E19" s="25">
        <v>8.488208427886136</v>
      </c>
      <c r="F19" s="39">
        <v>8.5</v>
      </c>
      <c r="G19" s="3" t="s">
        <v>8</v>
      </c>
    </row>
    <row r="20" spans="1:7" ht="12.75">
      <c r="A20" s="2" t="s">
        <v>22</v>
      </c>
      <c r="B20" s="3" t="s">
        <v>8</v>
      </c>
      <c r="C20" s="3">
        <v>4.304305003703953</v>
      </c>
      <c r="D20" s="4">
        <f>6450/D8*100</f>
        <v>4.7117779839434295</v>
      </c>
      <c r="E20" s="25">
        <v>4.957199896590354</v>
      </c>
      <c r="F20" s="39">
        <v>5</v>
      </c>
      <c r="G20" s="3" t="s">
        <v>8</v>
      </c>
    </row>
    <row r="21" spans="1:7" ht="12.75">
      <c r="A21" s="2" t="s">
        <v>7</v>
      </c>
      <c r="B21" s="3" t="s">
        <v>8</v>
      </c>
      <c r="C21" s="3">
        <v>4.742027240891643</v>
      </c>
      <c r="D21" s="4">
        <f>6113/D8*100</f>
        <v>4.465596715635067</v>
      </c>
      <c r="E21" s="25">
        <v>4.570849969838854</v>
      </c>
      <c r="F21" s="39">
        <v>4.6</v>
      </c>
      <c r="G21" s="3" t="s">
        <v>8</v>
      </c>
    </row>
    <row r="22" spans="1:7" ht="12.75">
      <c r="A22" s="1" t="s">
        <v>12</v>
      </c>
      <c r="B22" s="14" t="s">
        <v>8</v>
      </c>
      <c r="C22" s="10">
        <v>6176</v>
      </c>
      <c r="D22" s="10">
        <v>7070.048000000001</v>
      </c>
      <c r="E22" s="40">
        <v>7387.724</v>
      </c>
      <c r="F22" s="41">
        <v>7499.702</v>
      </c>
      <c r="G22" s="14" t="s">
        <v>8</v>
      </c>
    </row>
    <row r="23" spans="1:7" ht="14.25">
      <c r="A23" s="1" t="s">
        <v>0</v>
      </c>
      <c r="B23" s="15" t="s">
        <v>27</v>
      </c>
      <c r="C23" s="15" t="s">
        <v>28</v>
      </c>
      <c r="D23" s="15" t="s">
        <v>43</v>
      </c>
      <c r="E23" s="14" t="s">
        <v>8</v>
      </c>
      <c r="F23" s="14" t="s">
        <v>8</v>
      </c>
      <c r="G23" s="14" t="s">
        <v>8</v>
      </c>
    </row>
    <row r="24" spans="1:7" ht="12.75">
      <c r="A24" s="9" t="s">
        <v>14</v>
      </c>
      <c r="B24" s="10">
        <v>5161700</v>
      </c>
      <c r="C24" s="10">
        <v>7112500</v>
      </c>
      <c r="D24" s="10">
        <v>9817000</v>
      </c>
      <c r="E24" s="42">
        <v>10703500</v>
      </c>
      <c r="F24" s="43">
        <v>11048600</v>
      </c>
      <c r="G24" s="4">
        <f>(F24-B24)/B24*100</f>
        <v>114.04963481023694</v>
      </c>
    </row>
    <row r="25" spans="1:7" ht="12.75">
      <c r="A25" s="1" t="s">
        <v>26</v>
      </c>
      <c r="B25" s="10">
        <v>631335.137599888</v>
      </c>
      <c r="C25" s="10">
        <v>1168168.00374874</v>
      </c>
      <c r="D25" s="10">
        <v>2572000</v>
      </c>
      <c r="E25" s="42">
        <v>2832692</v>
      </c>
      <c r="F25" s="44">
        <v>3013471</v>
      </c>
      <c r="G25" s="4">
        <v>377.3</v>
      </c>
    </row>
    <row r="26" spans="1:7" ht="12.75">
      <c r="A26" s="2" t="s">
        <v>41</v>
      </c>
      <c r="B26" s="10">
        <v>467359.489372018</v>
      </c>
      <c r="C26" s="10">
        <v>836787.38246665</v>
      </c>
      <c r="D26" s="10">
        <v>2027800</v>
      </c>
      <c r="E26" s="11">
        <v>2236537.53475515</v>
      </c>
      <c r="F26" s="44">
        <v>2393053.4477635</v>
      </c>
      <c r="G26" s="4">
        <f>((F26-B26)/B26)*100</f>
        <v>412.0369869838312</v>
      </c>
    </row>
    <row r="27" spans="1:7" ht="12.75">
      <c r="A27" s="2" t="s">
        <v>1</v>
      </c>
      <c r="B27" s="12">
        <v>74.0271626807835</v>
      </c>
      <c r="C27" s="12">
        <v>71.6324518204007</v>
      </c>
      <c r="D27" s="12">
        <v>78.84136858475894</v>
      </c>
      <c r="E27" s="45">
        <v>79</v>
      </c>
      <c r="F27" s="46">
        <v>79.4</v>
      </c>
      <c r="G27" s="4">
        <f>((F27-B27)/B27)*100</f>
        <v>7.2579268536672155</v>
      </c>
    </row>
    <row r="28" spans="1:10" ht="12.75">
      <c r="A28" s="47" t="s">
        <v>42</v>
      </c>
      <c r="B28" s="48">
        <v>163975.648227871</v>
      </c>
      <c r="C28" s="48">
        <v>331380.621282086</v>
      </c>
      <c r="D28" s="48">
        <v>544200</v>
      </c>
      <c r="E28" s="49">
        <v>596154.692656199</v>
      </c>
      <c r="F28" s="50">
        <v>620418.04005512</v>
      </c>
      <c r="G28" s="51">
        <f>((F28-B28)/B28)*100</f>
        <v>278.35986426042217</v>
      </c>
      <c r="H28" s="27"/>
      <c r="I28" s="27"/>
      <c r="J28" s="27"/>
    </row>
    <row r="29" spans="1:10" ht="12.75">
      <c r="A29" s="26" t="s">
        <v>2</v>
      </c>
      <c r="B29" s="16">
        <v>25.972837319216485</v>
      </c>
      <c r="C29" s="16">
        <v>28.367548179599318</v>
      </c>
      <c r="D29" s="16">
        <v>21.158631415241054</v>
      </c>
      <c r="E29" s="45">
        <v>21</v>
      </c>
      <c r="F29" s="46">
        <v>20.6</v>
      </c>
      <c r="G29" s="4">
        <f>((F29-B29)/B29)*100</f>
        <v>-20.686370353697512</v>
      </c>
      <c r="H29" s="27"/>
      <c r="I29" s="27"/>
      <c r="J29" s="27"/>
    </row>
    <row r="30" spans="1:10" ht="12.75">
      <c r="A30" s="30" t="s">
        <v>23</v>
      </c>
      <c r="B30" s="31"/>
      <c r="C30" s="31"/>
      <c r="D30" s="31"/>
      <c r="E30" s="31"/>
      <c r="F30" s="31"/>
      <c r="G30" s="31"/>
      <c r="H30" s="32"/>
      <c r="I30" s="32"/>
      <c r="J30" s="32"/>
    </row>
    <row r="32" spans="1:10" ht="25.5" customHeight="1">
      <c r="A32" s="33" t="s">
        <v>25</v>
      </c>
      <c r="B32" s="29"/>
      <c r="C32" s="29"/>
      <c r="D32" s="29"/>
      <c r="E32" s="29"/>
      <c r="F32" s="29"/>
      <c r="G32" s="29"/>
      <c r="H32" s="29"/>
      <c r="I32" s="29"/>
      <c r="J32" s="29"/>
    </row>
    <row r="33" ht="13.5">
      <c r="A33" s="17" t="s">
        <v>29</v>
      </c>
    </row>
    <row r="34" ht="13.5">
      <c r="A34" s="17" t="s">
        <v>30</v>
      </c>
    </row>
    <row r="35" ht="13.5">
      <c r="A35" s="17" t="s">
        <v>44</v>
      </c>
    </row>
    <row r="37" spans="1:10" ht="26.25" customHeight="1">
      <c r="A37" s="52" t="s">
        <v>36</v>
      </c>
      <c r="B37" s="29"/>
      <c r="C37" s="29"/>
      <c r="D37" s="29"/>
      <c r="E37" s="29"/>
      <c r="F37" s="29"/>
      <c r="G37" s="29"/>
      <c r="H37" s="29"/>
      <c r="I37" s="29"/>
      <c r="J37" s="29"/>
    </row>
    <row r="38" spans="1:10" ht="15.75" customHeight="1">
      <c r="A38" s="52" t="s">
        <v>37</v>
      </c>
      <c r="B38" s="29"/>
      <c r="C38" s="29"/>
      <c r="D38" s="29"/>
      <c r="E38" s="29"/>
      <c r="F38" s="29"/>
      <c r="G38" s="29"/>
      <c r="H38" s="29"/>
      <c r="I38" s="29"/>
      <c r="J38" s="29"/>
    </row>
    <row r="39" ht="12.75">
      <c r="A39" s="53" t="s">
        <v>38</v>
      </c>
    </row>
    <row r="40" spans="1:10" ht="26.25" customHeight="1">
      <c r="A40" s="52" t="s">
        <v>39</v>
      </c>
      <c r="B40" s="29"/>
      <c r="C40" s="29"/>
      <c r="D40" s="29"/>
      <c r="E40" s="29"/>
      <c r="F40" s="29"/>
      <c r="G40" s="29"/>
      <c r="H40" s="29"/>
      <c r="I40" s="29"/>
      <c r="J40" s="29"/>
    </row>
  </sheetData>
  <mergeCells count="6">
    <mergeCell ref="A38:J38"/>
    <mergeCell ref="A40:J40"/>
    <mergeCell ref="A1:J1"/>
    <mergeCell ref="A30:J30"/>
    <mergeCell ref="A32:J32"/>
    <mergeCell ref="A37:J37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Sharon Kim</cp:lastModifiedBy>
  <cp:lastPrinted>2007-06-28T16:37:59Z</cp:lastPrinted>
  <dcterms:created xsi:type="dcterms:W3CDTF">2004-02-27T13:58:26Z</dcterms:created>
  <dcterms:modified xsi:type="dcterms:W3CDTF">2007-11-29T19:36:00Z</dcterms:modified>
  <cp:category/>
  <cp:version/>
  <cp:contentType/>
  <cp:contentStatus/>
</cp:coreProperties>
</file>