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<sst xmlns="http://schemas.openxmlformats.org/spreadsheetml/2006/main" count="73" uniqueCount="58">
  <si>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Average weight (pounds)</t>
  </si>
  <si>
    <t>10,001 to 14,000</t>
  </si>
  <si>
    <t>14,001 to 16,000</t>
  </si>
  <si>
    <t>16,001 to 19,500</t>
  </si>
  <si>
    <t>26,001 to 33,000</t>
  </si>
  <si>
    <t>33,001 to 40,000</t>
  </si>
  <si>
    <t>40,001 to 50,000</t>
  </si>
  <si>
    <t>50,001 to 60,000</t>
  </si>
  <si>
    <t>60,001 to 80,000</t>
  </si>
  <si>
    <t>80,001 to 100,000</t>
  </si>
  <si>
    <t>100,001 to 130,000</t>
  </si>
  <si>
    <t>130,001 or more</t>
  </si>
  <si>
    <t>19,501 to 26,000</t>
  </si>
  <si>
    <t>Total</t>
  </si>
  <si>
    <t>Number (thousands)</t>
  </si>
  <si>
    <t>Medium-heavy</t>
  </si>
  <si>
    <t>Light-heavy</t>
  </si>
  <si>
    <t>Heavy-heavy</t>
  </si>
  <si>
    <t>Percent change, 1987-1997</t>
  </si>
  <si>
    <t>VMT (millions)</t>
  </si>
  <si>
    <t>Number</t>
  </si>
  <si>
    <t xml:space="preserve">VMT </t>
  </si>
  <si>
    <r>
      <t>SOURCE</t>
    </r>
    <r>
      <rPr>
        <sz val="10"/>
        <rFont val="Arial"/>
        <family val="0"/>
      </rPr>
      <t xml:space="preserve">:  U.S. Department of Commerce, U.S. Census Bureau, </t>
    </r>
    <r>
      <rPr>
        <i/>
        <sz val="10"/>
        <rFont val="Arial"/>
        <family val="2"/>
      </rPr>
      <t>1997 Vehicle Inventory and Use Survey: United States (Washington, DC: 1999)</t>
    </r>
    <r>
      <rPr>
        <sz val="10"/>
        <rFont val="Arial"/>
        <family val="0"/>
      </rPr>
      <t xml:space="preserve">, available at http://www.census.gov/econ/www/viusmain.html as of July 1, 2004; U.S. Department of Commerce, U.S. Census Bureau, </t>
    </r>
    <r>
      <rPr>
        <i/>
        <sz val="10"/>
        <rFont val="Arial"/>
        <family val="2"/>
      </rPr>
      <t>1992 Truck Inventory and Use Survey: United States</t>
    </r>
    <r>
      <rPr>
        <sz val="10"/>
        <rFont val="Arial"/>
        <family val="0"/>
      </rPr>
      <t xml:space="preserve"> (Washington, DC: 1995), available at http://www.census.gov/econ/www/viusmain.html as of July 1, 2004.</t>
    </r>
  </si>
  <si>
    <r>
      <t>Table 3-4.  Number and Vehicle Miles Traveled (VMT) of Trucks by Average Weight (Including Vehicle and Load)</t>
    </r>
    <r>
      <rPr>
        <b/>
        <vertAlign val="superscript"/>
        <sz val="12"/>
        <rFont val="Arial"/>
        <family val="2"/>
      </rPr>
      <t>1</t>
    </r>
  </si>
  <si>
    <t>Metric Conversion Factors</t>
  </si>
  <si>
    <t>Conversion</t>
  </si>
  <si>
    <t>Conversion Factor</t>
  </si>
  <si>
    <r>
      <t xml:space="preserve">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Kilometer</t>
    </r>
  </si>
  <si>
    <r>
      <t xml:space="preserve">Ton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Tonne (metric tonne)</t>
    </r>
  </si>
  <si>
    <r>
      <t xml:space="preserve">Mile-ton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Km-tonne</t>
    </r>
  </si>
  <si>
    <r>
      <t>Quadrillion BTU</t>
    </r>
    <r>
      <rPr>
        <i/>
        <sz val="10"/>
        <rFont val="Arial"/>
        <family val="2"/>
      </rPr>
      <t xml:space="preserve"> to</t>
    </r>
    <r>
      <rPr>
        <sz val="10"/>
        <rFont val="Arial"/>
        <family val="0"/>
      </rPr>
      <t xml:space="preserve"> Pentajoules</t>
    </r>
  </si>
  <si>
    <r>
      <t xml:space="preserve">Trillion BTU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Petajoules</t>
    </r>
  </si>
  <si>
    <r>
      <t xml:space="preserve">Gallon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Liter</t>
    </r>
  </si>
  <si>
    <r>
      <t xml:space="preserve">Mile per gallon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Km per liter</t>
    </r>
  </si>
  <si>
    <r>
      <t xml:space="preserve">BTU per passenger 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Kilojoule per passenger Km</t>
    </r>
  </si>
  <si>
    <r>
      <t xml:space="preserve">BTU per freight ton-mile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Kilojoule per freight tonne-Km</t>
    </r>
  </si>
  <si>
    <t>VKT (millions)</t>
  </si>
  <si>
    <t xml:space="preserve">VKT </t>
  </si>
  <si>
    <t>Average weight (kilograms)</t>
  </si>
  <si>
    <t>1 pound = 0.4535924 kilogram</t>
  </si>
  <si>
    <t>4,536 to 6,350</t>
  </si>
  <si>
    <r>
      <t>1</t>
    </r>
    <r>
      <rPr>
        <sz val="10"/>
        <rFont val="Arial"/>
        <family val="0"/>
      </rPr>
      <t>Excludes light trucks (average weight of 4,536 kilograms or less).</t>
    </r>
  </si>
  <si>
    <r>
      <t>NOTES</t>
    </r>
    <r>
      <rPr>
        <sz val="10"/>
        <rFont val="Arial"/>
        <family val="0"/>
      </rPr>
      <t>:  Weight includes the empty weight of the vehicle plus the average weight of the load carried; 1 mile = 1.61 kilometers; 1 pound = 0.45 kilogram.</t>
    </r>
  </si>
  <si>
    <t>6,351 to 7,257</t>
  </si>
  <si>
    <t>7,258 to 8,845</t>
  </si>
  <si>
    <t>8,846 to 11,793</t>
  </si>
  <si>
    <t>11,794 to 14,969</t>
  </si>
  <si>
    <t>14,969 to 18,144</t>
  </si>
  <si>
    <t>18,144 to 22,680</t>
  </si>
  <si>
    <t>22,680 to 27,216</t>
  </si>
  <si>
    <t>27,216 to 36,287</t>
  </si>
  <si>
    <t>36,288 to 45,359</t>
  </si>
  <si>
    <t>45,360 to 58,967</t>
  </si>
  <si>
    <t>58,967 or more</t>
  </si>
  <si>
    <r>
      <t>Table 3-4 Metric.  Number and Vehicle Kilometers Traveled (VKT) of Trucks by Average Weight (Including Vehicle and Load)</t>
    </r>
    <r>
      <rPr>
        <b/>
        <vertAlign val="superscript"/>
        <sz val="12"/>
        <rFont val="Arial"/>
        <family val="2"/>
      </rPr>
      <t>1</t>
    </r>
  </si>
  <si>
    <r>
      <t>Note</t>
    </r>
    <r>
      <rPr>
        <sz val="9"/>
        <rFont val="Arial"/>
        <family val="2"/>
      </rPr>
      <t>:  Weight includes the empty weight of the vehicle plus the average weight of the load carried.</t>
    </r>
  </si>
  <si>
    <r>
      <t>Sources</t>
    </r>
    <r>
      <rPr>
        <sz val="9"/>
        <rFont val="Arial"/>
        <family val="2"/>
      </rPr>
      <t xml:space="preserve">:  U.S. Department of Commerce, U.S. Census Bureau, </t>
    </r>
    <r>
      <rPr>
        <i/>
        <sz val="9"/>
        <rFont val="Arial"/>
        <family val="2"/>
      </rPr>
      <t>1997 Vehicle Inventory and Use Survey: United States (Washington, DC: 1999)</t>
    </r>
    <r>
      <rPr>
        <sz val="9"/>
        <rFont val="Arial"/>
        <family val="2"/>
      </rPr>
      <t xml:space="preserve">, available at http://www.census.gov/econ/www/viusmain.html as of July 1, 2004; U.S. Department of Commerce, U.S. Census Bureau, </t>
    </r>
    <r>
      <rPr>
        <i/>
        <sz val="9"/>
        <rFont val="Arial"/>
        <family val="2"/>
      </rPr>
      <t>1992 Truck Inventory and Use Survey: United States</t>
    </r>
    <r>
      <rPr>
        <sz val="9"/>
        <rFont val="Arial"/>
        <family val="2"/>
      </rPr>
      <t xml:space="preserve"> (Washington, DC: 1995), available at http://www.census.gov/econ/www/viusmain.html as of July 1, 2004.</t>
    </r>
  </si>
  <si>
    <r>
      <t>1</t>
    </r>
    <r>
      <rPr>
        <sz val="9"/>
        <rFont val="Arial"/>
        <family val="2"/>
      </rPr>
      <t>Excludes trucks with an average weight of 10,000 pounds or less.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</si>
</sst>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3" fontId="0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 wrapText="1"/>
    </xf>
    <xf numFmtId="3" fontId="0" fillId="0" borderId="5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1" fontId="1" fillId="0" borderId="5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7" width="11.140625" style="0" customWidth="1"/>
    <col min="8" max="8" width="11.8515625" style="0" customWidth="1"/>
    <col min="9" max="9" width="12.7109375" style="0" customWidth="1"/>
  </cols>
  <sheetData>
    <row r="1" spans="1:9" ht="18.7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36" t="s">
        <v>0</v>
      </c>
      <c r="B3" s="39">
        <v>1987</v>
      </c>
      <c r="C3" s="39"/>
      <c r="D3" s="38">
        <v>1992</v>
      </c>
      <c r="E3" s="39"/>
      <c r="F3" s="38">
        <v>1997</v>
      </c>
      <c r="G3" s="39"/>
      <c r="H3" s="24" t="s">
        <v>18</v>
      </c>
      <c r="I3" s="23"/>
    </row>
    <row r="4" spans="1:9" ht="26.25" customHeight="1">
      <c r="A4" s="37"/>
      <c r="B4" s="5" t="s">
        <v>14</v>
      </c>
      <c r="C4" s="5" t="s">
        <v>19</v>
      </c>
      <c r="D4" s="7" t="s">
        <v>14</v>
      </c>
      <c r="E4" s="5" t="s">
        <v>19</v>
      </c>
      <c r="F4" s="7" t="s">
        <v>14</v>
      </c>
      <c r="G4" s="5" t="s">
        <v>19</v>
      </c>
      <c r="H4" s="25" t="s">
        <v>20</v>
      </c>
      <c r="I4" s="25" t="s">
        <v>21</v>
      </c>
    </row>
    <row r="5" spans="1:9" ht="12.75">
      <c r="A5" s="13" t="s">
        <v>13</v>
      </c>
      <c r="B5" s="14">
        <f aca="true" t="shared" si="0" ref="B5:G5">SUM(B6,B10,B12)</f>
        <v>3624.3</v>
      </c>
      <c r="C5" s="14">
        <f t="shared" si="0"/>
        <v>89972</v>
      </c>
      <c r="D5" s="22">
        <f t="shared" si="0"/>
        <v>4007.5</v>
      </c>
      <c r="E5" s="14">
        <f t="shared" si="0"/>
        <v>104986.70000000001</v>
      </c>
      <c r="F5" s="22">
        <f t="shared" si="0"/>
        <v>4700.5</v>
      </c>
      <c r="G5" s="14">
        <f t="shared" si="0"/>
        <v>147873.30000000002</v>
      </c>
      <c r="H5" s="19">
        <f aca="true" t="shared" si="1" ref="H5:I20">(F5-B5)/B5*100</f>
        <v>29.694009877769496</v>
      </c>
      <c r="I5" s="19">
        <f t="shared" si="1"/>
        <v>64.3547992708843</v>
      </c>
    </row>
    <row r="6" spans="1:9" ht="12.75">
      <c r="A6" s="16" t="s">
        <v>16</v>
      </c>
      <c r="B6" s="14">
        <f aca="true" t="shared" si="2" ref="B6:G6">SUM(B7:B9)</f>
        <v>1029.6</v>
      </c>
      <c r="C6" s="14">
        <f t="shared" si="2"/>
        <v>10767.8</v>
      </c>
      <c r="D6" s="15">
        <f t="shared" si="2"/>
        <v>1259</v>
      </c>
      <c r="E6" s="14">
        <f t="shared" si="2"/>
        <v>14012.300000000001</v>
      </c>
      <c r="F6" s="15">
        <f t="shared" si="2"/>
        <v>1435.6</v>
      </c>
      <c r="G6" s="14">
        <f t="shared" si="2"/>
        <v>19814.9</v>
      </c>
      <c r="H6" s="19">
        <f t="shared" si="1"/>
        <v>39.43278943278944</v>
      </c>
      <c r="I6" s="19">
        <f t="shared" si="1"/>
        <v>84.01994836456846</v>
      </c>
    </row>
    <row r="7" spans="1:10" ht="12.75">
      <c r="A7" s="11" t="s">
        <v>1</v>
      </c>
      <c r="B7" s="2">
        <v>524.9</v>
      </c>
      <c r="C7" s="4">
        <v>5439.6</v>
      </c>
      <c r="D7" s="8">
        <v>694.3</v>
      </c>
      <c r="E7" s="4">
        <v>7999.9</v>
      </c>
      <c r="F7" s="8">
        <v>818.9</v>
      </c>
      <c r="G7" s="4">
        <v>11501.5</v>
      </c>
      <c r="H7" s="20">
        <f t="shared" si="1"/>
        <v>56.01066869879977</v>
      </c>
      <c r="I7" s="20">
        <f t="shared" si="1"/>
        <v>111.44017942495769</v>
      </c>
      <c r="J7" s="2"/>
    </row>
    <row r="8" spans="1:10" ht="12.75">
      <c r="A8" s="11" t="s">
        <v>2</v>
      </c>
      <c r="B8" s="2">
        <v>242</v>
      </c>
      <c r="C8" s="4">
        <v>2738.2</v>
      </c>
      <c r="D8" s="8">
        <v>282.4</v>
      </c>
      <c r="E8" s="4">
        <v>2977.3</v>
      </c>
      <c r="F8" s="8">
        <v>315.9</v>
      </c>
      <c r="G8" s="4">
        <v>3951.2</v>
      </c>
      <c r="H8" s="20">
        <f t="shared" si="1"/>
        <v>30.537190082644617</v>
      </c>
      <c r="I8" s="20">
        <f t="shared" si="1"/>
        <v>44.299174640274636</v>
      </c>
      <c r="J8" s="2"/>
    </row>
    <row r="9" spans="1:10" ht="12.75">
      <c r="A9" s="11" t="s">
        <v>3</v>
      </c>
      <c r="B9" s="2">
        <v>262.7</v>
      </c>
      <c r="C9" s="4">
        <v>2590</v>
      </c>
      <c r="D9" s="8">
        <v>282.3</v>
      </c>
      <c r="E9" s="4">
        <v>3035.1</v>
      </c>
      <c r="F9" s="8">
        <v>300.8</v>
      </c>
      <c r="G9" s="4">
        <v>4362.2</v>
      </c>
      <c r="H9" s="20">
        <f t="shared" si="1"/>
        <v>14.503235629996203</v>
      </c>
      <c r="I9" s="20">
        <f t="shared" si="1"/>
        <v>68.42471042471043</v>
      </c>
      <c r="J9" s="2"/>
    </row>
    <row r="10" spans="1:10" ht="12.75">
      <c r="A10" s="17" t="s">
        <v>15</v>
      </c>
      <c r="B10" s="18">
        <v>766.1</v>
      </c>
      <c r="C10" s="14">
        <v>7581</v>
      </c>
      <c r="D10" s="15">
        <v>732</v>
      </c>
      <c r="E10" s="14">
        <v>8142.5</v>
      </c>
      <c r="F10" s="15">
        <v>729.3</v>
      </c>
      <c r="G10" s="14">
        <v>10128.8</v>
      </c>
      <c r="H10" s="19">
        <f t="shared" si="1"/>
        <v>-4.803550450332864</v>
      </c>
      <c r="I10" s="19">
        <f t="shared" si="1"/>
        <v>33.60770346919931</v>
      </c>
      <c r="J10" s="2"/>
    </row>
    <row r="11" spans="1:9" ht="12.75">
      <c r="A11" s="11" t="s">
        <v>12</v>
      </c>
      <c r="B11" s="2">
        <v>766.1</v>
      </c>
      <c r="C11" s="4">
        <v>7581</v>
      </c>
      <c r="D11" s="8">
        <v>732</v>
      </c>
      <c r="E11" s="4">
        <v>8142.5</v>
      </c>
      <c r="F11" s="8">
        <v>729.3</v>
      </c>
      <c r="G11" s="4">
        <v>10128.8</v>
      </c>
      <c r="H11" s="20">
        <f t="shared" si="1"/>
        <v>-4.803550450332864</v>
      </c>
      <c r="I11" s="20">
        <f t="shared" si="1"/>
        <v>33.60770346919931</v>
      </c>
    </row>
    <row r="12" spans="1:9" ht="12.75">
      <c r="A12" s="17" t="s">
        <v>17</v>
      </c>
      <c r="B12" s="18">
        <f aca="true" t="shared" si="3" ref="B12:G12">SUM(B13:B20)</f>
        <v>1828.6000000000001</v>
      </c>
      <c r="C12" s="18">
        <f t="shared" si="3"/>
        <v>71623.2</v>
      </c>
      <c r="D12" s="15">
        <f t="shared" si="3"/>
        <v>2016.5</v>
      </c>
      <c r="E12" s="18">
        <f t="shared" si="3"/>
        <v>82831.90000000001</v>
      </c>
      <c r="F12" s="15">
        <f t="shared" si="3"/>
        <v>2535.6000000000004</v>
      </c>
      <c r="G12" s="18">
        <f t="shared" si="3"/>
        <v>117929.6</v>
      </c>
      <c r="H12" s="19">
        <f t="shared" si="1"/>
        <v>38.66345838346277</v>
      </c>
      <c r="I12" s="19">
        <f t="shared" si="1"/>
        <v>64.652794066727</v>
      </c>
    </row>
    <row r="13" spans="1:10" ht="12.75">
      <c r="A13" s="11" t="s">
        <v>4</v>
      </c>
      <c r="B13" s="2">
        <v>376.9</v>
      </c>
      <c r="C13" s="4">
        <v>5410.7</v>
      </c>
      <c r="D13" s="8">
        <v>387.3</v>
      </c>
      <c r="E13" s="4">
        <v>5693.7</v>
      </c>
      <c r="F13" s="8">
        <v>427.7</v>
      </c>
      <c r="G13" s="4">
        <v>7092</v>
      </c>
      <c r="H13" s="20">
        <f t="shared" si="1"/>
        <v>13.478376227115948</v>
      </c>
      <c r="I13" s="20">
        <f t="shared" si="1"/>
        <v>31.07361339567894</v>
      </c>
      <c r="J13" s="2"/>
    </row>
    <row r="14" spans="1:10" ht="12.75">
      <c r="A14" s="11" t="s">
        <v>5</v>
      </c>
      <c r="B14" s="2">
        <v>208.5</v>
      </c>
      <c r="C14" s="4">
        <v>4113.1</v>
      </c>
      <c r="D14" s="8">
        <v>232.6</v>
      </c>
      <c r="E14" s="4">
        <v>5285</v>
      </c>
      <c r="F14" s="8">
        <v>256.7</v>
      </c>
      <c r="G14" s="4">
        <v>6594</v>
      </c>
      <c r="H14" s="20">
        <f t="shared" si="1"/>
        <v>23.11750599520383</v>
      </c>
      <c r="I14" s="20">
        <f t="shared" si="1"/>
        <v>60.31703581240425</v>
      </c>
      <c r="J14" s="2"/>
    </row>
    <row r="15" spans="1:10" ht="12.75">
      <c r="A15" s="11" t="s">
        <v>6</v>
      </c>
      <c r="B15" s="2">
        <v>292.2</v>
      </c>
      <c r="C15" s="4">
        <v>7624.9</v>
      </c>
      <c r="D15" s="8">
        <v>338.6</v>
      </c>
      <c r="E15" s="4">
        <v>9621.8</v>
      </c>
      <c r="F15" s="8">
        <v>399.9</v>
      </c>
      <c r="G15" s="4">
        <v>13078.1</v>
      </c>
      <c r="H15" s="20">
        <f t="shared" si="1"/>
        <v>36.85831622176591</v>
      </c>
      <c r="I15" s="20">
        <f t="shared" si="1"/>
        <v>71.51831499429503</v>
      </c>
      <c r="J15" s="2"/>
    </row>
    <row r="16" spans="1:9" ht="12.75">
      <c r="A16" s="11" t="s">
        <v>7</v>
      </c>
      <c r="B16" s="2">
        <v>187.9</v>
      </c>
      <c r="C16" s="4">
        <v>7156.9</v>
      </c>
      <c r="D16" s="8">
        <v>226.7</v>
      </c>
      <c r="E16" s="4">
        <v>8698.5</v>
      </c>
      <c r="F16" s="8">
        <v>311.4</v>
      </c>
      <c r="G16" s="4">
        <v>12652.5</v>
      </c>
      <c r="H16" s="20">
        <f t="shared" si="1"/>
        <v>65.72645023948908</v>
      </c>
      <c r="I16" s="20">
        <f t="shared" si="1"/>
        <v>76.78743590101861</v>
      </c>
    </row>
    <row r="17" spans="1:9" ht="12.75">
      <c r="A17" s="11" t="s">
        <v>8</v>
      </c>
      <c r="B17" s="2">
        <v>722.7</v>
      </c>
      <c r="C17" s="4">
        <v>45438.8</v>
      </c>
      <c r="D17" s="8">
        <v>781.1</v>
      </c>
      <c r="E17" s="4">
        <v>51043.6</v>
      </c>
      <c r="F17" s="8">
        <v>1069.8</v>
      </c>
      <c r="G17" s="4">
        <v>74723.5</v>
      </c>
      <c r="H17" s="20">
        <f t="shared" si="1"/>
        <v>48.02822748028226</v>
      </c>
      <c r="I17" s="20">
        <f t="shared" si="1"/>
        <v>64.44866501756206</v>
      </c>
    </row>
    <row r="18" spans="1:9" ht="12.75">
      <c r="A18" s="11" t="s">
        <v>9</v>
      </c>
      <c r="B18" s="2">
        <v>28.2</v>
      </c>
      <c r="C18" s="4">
        <v>1254</v>
      </c>
      <c r="D18" s="8">
        <v>33.3</v>
      </c>
      <c r="E18" s="4">
        <v>1528.8</v>
      </c>
      <c r="F18" s="8">
        <v>46.3</v>
      </c>
      <c r="G18" s="4">
        <v>2427</v>
      </c>
      <c r="H18" s="20">
        <f t="shared" si="1"/>
        <v>64.18439716312056</v>
      </c>
      <c r="I18" s="20">
        <f t="shared" si="1"/>
        <v>93.54066985645933</v>
      </c>
    </row>
    <row r="19" spans="1:9" ht="12.75">
      <c r="A19" s="11" t="s">
        <v>10</v>
      </c>
      <c r="B19" s="2">
        <v>7.8</v>
      </c>
      <c r="C19" s="4">
        <v>439.8</v>
      </c>
      <c r="D19" s="8">
        <v>12.3</v>
      </c>
      <c r="E19" s="4">
        <v>733.8</v>
      </c>
      <c r="F19" s="8">
        <v>17.9</v>
      </c>
      <c r="G19" s="4">
        <v>1050.7</v>
      </c>
      <c r="H19" s="20">
        <f t="shared" si="1"/>
        <v>129.48717948717947</v>
      </c>
      <c r="I19" s="20">
        <f t="shared" si="1"/>
        <v>138.90404729422468</v>
      </c>
    </row>
    <row r="20" spans="1:9" ht="12.75">
      <c r="A20" s="12" t="s">
        <v>11</v>
      </c>
      <c r="B20" s="3">
        <v>4.4</v>
      </c>
      <c r="C20" s="6">
        <v>185</v>
      </c>
      <c r="D20" s="9">
        <v>4.6</v>
      </c>
      <c r="E20" s="6">
        <v>226.7</v>
      </c>
      <c r="F20" s="9">
        <v>5.9</v>
      </c>
      <c r="G20" s="6">
        <v>311.8</v>
      </c>
      <c r="H20" s="21">
        <f t="shared" si="1"/>
        <v>34.090909090909086</v>
      </c>
      <c r="I20" s="21">
        <f t="shared" si="1"/>
        <v>68.54054054054055</v>
      </c>
    </row>
    <row r="21" ht="12.75">
      <c r="H21" s="2"/>
    </row>
    <row r="22" spans="1:8" ht="13.5">
      <c r="A22" s="32" t="s">
        <v>57</v>
      </c>
      <c r="B22" s="33"/>
      <c r="C22" s="33"/>
      <c r="D22" s="33"/>
      <c r="E22" s="33"/>
      <c r="F22" s="33"/>
      <c r="G22" s="33"/>
      <c r="H22" s="2"/>
    </row>
    <row r="23" spans="1:8" ht="12.75">
      <c r="A23" s="33"/>
      <c r="B23" s="33"/>
      <c r="C23" s="33"/>
      <c r="D23" s="33"/>
      <c r="E23" s="33"/>
      <c r="F23" s="33"/>
      <c r="G23" s="33"/>
      <c r="H23" s="2"/>
    </row>
    <row r="24" spans="1:7" ht="12.75">
      <c r="A24" s="35" t="s">
        <v>55</v>
      </c>
      <c r="B24" s="35"/>
      <c r="C24" s="35"/>
      <c r="D24" s="35"/>
      <c r="E24" s="35"/>
      <c r="F24" s="35"/>
      <c r="G24" s="35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48" customHeight="1">
      <c r="A26" s="35" t="s">
        <v>56</v>
      </c>
      <c r="B26" s="35"/>
      <c r="C26" s="35"/>
      <c r="D26" s="35"/>
      <c r="E26" s="35"/>
      <c r="F26" s="35"/>
      <c r="G26" s="35"/>
    </row>
  </sheetData>
  <mergeCells count="7">
    <mergeCell ref="A1:I1"/>
    <mergeCell ref="A26:G26"/>
    <mergeCell ref="A3:A4"/>
    <mergeCell ref="D3:E3"/>
    <mergeCell ref="B3:C3"/>
    <mergeCell ref="F3:G3"/>
    <mergeCell ref="A24:G24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0">
      <selection activeCell="E22" sqref="E22"/>
    </sheetView>
  </sheetViews>
  <sheetFormatPr defaultColWidth="9.140625" defaultRowHeight="12.75"/>
  <cols>
    <col min="1" max="1" width="49.00390625" style="0" bestFit="1" customWidth="1"/>
    <col min="2" max="2" width="17.7109375" style="0" bestFit="1" customWidth="1"/>
  </cols>
  <sheetData>
    <row r="1" ht="15.75">
      <c r="A1" s="26" t="s">
        <v>24</v>
      </c>
    </row>
    <row r="2" spans="1:5" ht="12.75">
      <c r="A2" s="27" t="s">
        <v>25</v>
      </c>
      <c r="B2" s="28" t="s">
        <v>26</v>
      </c>
      <c r="D2">
        <v>10000</v>
      </c>
      <c r="E2" s="31">
        <f>D2*$B$13</f>
        <v>4535.924</v>
      </c>
    </row>
    <row r="3" spans="1:5" ht="12.75">
      <c r="A3" s="29" t="s">
        <v>27</v>
      </c>
      <c r="B3" s="29">
        <v>1.609344</v>
      </c>
      <c r="D3">
        <v>10001</v>
      </c>
      <c r="E3" s="31">
        <f aca="true" t="shared" si="0" ref="E3:E25">D3*$B$13</f>
        <v>4536.3775924</v>
      </c>
    </row>
    <row r="4" spans="1:5" ht="12.75">
      <c r="A4" s="29" t="s">
        <v>28</v>
      </c>
      <c r="B4" s="29">
        <v>0.9071847</v>
      </c>
      <c r="D4">
        <v>14000</v>
      </c>
      <c r="E4" s="2">
        <f t="shared" si="0"/>
        <v>6350.2936</v>
      </c>
    </row>
    <row r="5" spans="1:5" ht="12.75">
      <c r="A5" s="29" t="s">
        <v>29</v>
      </c>
      <c r="B5" s="29">
        <v>1.459972</v>
      </c>
      <c r="D5">
        <v>14001</v>
      </c>
      <c r="E5" s="2">
        <f t="shared" si="0"/>
        <v>6350.7471924</v>
      </c>
    </row>
    <row r="6" spans="1:5" ht="12.75">
      <c r="A6" s="29" t="s">
        <v>30</v>
      </c>
      <c r="B6" s="29">
        <v>1055.06</v>
      </c>
      <c r="D6">
        <v>16000</v>
      </c>
      <c r="E6" s="2">
        <f t="shared" si="0"/>
        <v>7257.4784</v>
      </c>
    </row>
    <row r="7" spans="1:5" ht="12.75">
      <c r="A7" s="29" t="s">
        <v>31</v>
      </c>
      <c r="B7" s="29">
        <v>1.055056</v>
      </c>
      <c r="D7">
        <v>16001</v>
      </c>
      <c r="E7" s="2">
        <f t="shared" si="0"/>
        <v>7257.9319924</v>
      </c>
    </row>
    <row r="8" spans="1:5" ht="12.75">
      <c r="A8" s="29" t="s">
        <v>32</v>
      </c>
      <c r="B8" s="29">
        <v>3.785412</v>
      </c>
      <c r="D8">
        <v>19500</v>
      </c>
      <c r="E8" s="2">
        <f t="shared" si="0"/>
        <v>8845.0518</v>
      </c>
    </row>
    <row r="9" spans="1:5" ht="12.75">
      <c r="A9" s="29" t="s">
        <v>33</v>
      </c>
      <c r="B9" s="29">
        <v>0.4251437</v>
      </c>
      <c r="D9">
        <v>19501</v>
      </c>
      <c r="E9" s="2">
        <f t="shared" si="0"/>
        <v>8845.5053924</v>
      </c>
    </row>
    <row r="10" spans="1:5" ht="12.75">
      <c r="A10" s="29" t="s">
        <v>34</v>
      </c>
      <c r="B10" s="29">
        <v>0.6555814</v>
      </c>
      <c r="D10">
        <v>26000</v>
      </c>
      <c r="E10" s="2">
        <f t="shared" si="0"/>
        <v>11793.4024</v>
      </c>
    </row>
    <row r="11" spans="1:5" ht="12.75">
      <c r="A11" s="29" t="s">
        <v>35</v>
      </c>
      <c r="B11" s="29">
        <v>0.72265483</v>
      </c>
      <c r="D11">
        <v>26001</v>
      </c>
      <c r="E11" s="2">
        <f t="shared" si="0"/>
        <v>11793.8559924</v>
      </c>
    </row>
    <row r="12" spans="4:5" ht="12.75">
      <c r="D12">
        <v>33000</v>
      </c>
      <c r="E12" s="2">
        <f t="shared" si="0"/>
        <v>14968.5492</v>
      </c>
    </row>
    <row r="13" spans="1:5" ht="12.75">
      <c r="A13" t="s">
        <v>39</v>
      </c>
      <c r="B13">
        <v>0.4535924</v>
      </c>
      <c r="D13">
        <v>33001</v>
      </c>
      <c r="E13" s="2">
        <f t="shared" si="0"/>
        <v>14969.0027924</v>
      </c>
    </row>
    <row r="14" spans="4:5" ht="12.75">
      <c r="D14">
        <v>40000</v>
      </c>
      <c r="E14" s="2">
        <f t="shared" si="0"/>
        <v>18143.696</v>
      </c>
    </row>
    <row r="15" spans="4:5" ht="12.75">
      <c r="D15">
        <v>40001</v>
      </c>
      <c r="E15" s="2">
        <f t="shared" si="0"/>
        <v>18144.1495924</v>
      </c>
    </row>
    <row r="16" spans="4:5" ht="12.75">
      <c r="D16">
        <v>50000</v>
      </c>
      <c r="E16" s="2">
        <f t="shared" si="0"/>
        <v>22679.62</v>
      </c>
    </row>
    <row r="17" spans="4:5" ht="12.75">
      <c r="D17">
        <v>50001</v>
      </c>
      <c r="E17" s="2">
        <f t="shared" si="0"/>
        <v>22680.0735924</v>
      </c>
    </row>
    <row r="18" spans="4:5" ht="12.75">
      <c r="D18">
        <v>60000</v>
      </c>
      <c r="E18" s="2">
        <f t="shared" si="0"/>
        <v>27215.544</v>
      </c>
    </row>
    <row r="19" spans="4:5" ht="12.75">
      <c r="D19">
        <v>60001</v>
      </c>
      <c r="E19" s="2">
        <f t="shared" si="0"/>
        <v>27215.9975924</v>
      </c>
    </row>
    <row r="20" spans="4:5" ht="12.75">
      <c r="D20">
        <v>80000</v>
      </c>
      <c r="E20" s="2">
        <f t="shared" si="0"/>
        <v>36287.392</v>
      </c>
    </row>
    <row r="21" spans="4:5" ht="12.75">
      <c r="D21">
        <v>80001</v>
      </c>
      <c r="E21" s="2">
        <f t="shared" si="0"/>
        <v>36287.8455924</v>
      </c>
    </row>
    <row r="22" spans="4:5" ht="12.75">
      <c r="D22">
        <v>100000</v>
      </c>
      <c r="E22" s="2">
        <f t="shared" si="0"/>
        <v>45359.24</v>
      </c>
    </row>
    <row r="23" spans="4:5" ht="12.75">
      <c r="D23">
        <v>100001</v>
      </c>
      <c r="E23" s="2">
        <f t="shared" si="0"/>
        <v>45359.6935924</v>
      </c>
    </row>
    <row r="24" spans="4:5" ht="12.75">
      <c r="D24">
        <v>130000</v>
      </c>
      <c r="E24" s="2">
        <f t="shared" si="0"/>
        <v>58967.012</v>
      </c>
    </row>
    <row r="25" spans="4:5" ht="12.75">
      <c r="D25">
        <v>130001</v>
      </c>
      <c r="E25" s="2">
        <f t="shared" si="0"/>
        <v>58967.4655924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7" width="11.140625" style="0" customWidth="1"/>
    <col min="8" max="8" width="11.8515625" style="0" customWidth="1"/>
    <col min="9" max="9" width="12.7109375" style="0" customWidth="1"/>
  </cols>
  <sheetData>
    <row r="1" spans="1:9" ht="18.75">
      <c r="A1" s="34" t="s">
        <v>54</v>
      </c>
      <c r="B1" s="34"/>
      <c r="C1" s="34"/>
      <c r="D1" s="34"/>
      <c r="E1" s="34"/>
      <c r="F1" s="34"/>
      <c r="G1" s="34"/>
      <c r="H1" s="34"/>
      <c r="I1" s="34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36" t="s">
        <v>38</v>
      </c>
      <c r="B3" s="39">
        <v>1987</v>
      </c>
      <c r="C3" s="39"/>
      <c r="D3" s="38">
        <v>1992</v>
      </c>
      <c r="E3" s="39"/>
      <c r="F3" s="38">
        <v>1997</v>
      </c>
      <c r="G3" s="39"/>
      <c r="H3" s="24" t="s">
        <v>18</v>
      </c>
      <c r="I3" s="23"/>
    </row>
    <row r="4" spans="1:9" ht="26.25" customHeight="1">
      <c r="A4" s="37"/>
      <c r="B4" s="5" t="s">
        <v>14</v>
      </c>
      <c r="C4" s="5" t="s">
        <v>36</v>
      </c>
      <c r="D4" s="7" t="s">
        <v>14</v>
      </c>
      <c r="E4" s="5" t="s">
        <v>36</v>
      </c>
      <c r="F4" s="7" t="s">
        <v>14</v>
      </c>
      <c r="G4" s="5" t="s">
        <v>36</v>
      </c>
      <c r="H4" s="25" t="s">
        <v>20</v>
      </c>
      <c r="I4" s="25" t="s">
        <v>37</v>
      </c>
    </row>
    <row r="5" spans="1:9" ht="12.75">
      <c r="A5" s="13" t="s">
        <v>13</v>
      </c>
      <c r="B5" s="14">
        <f>SUM(B6,B10,B12)</f>
        <v>3624.3</v>
      </c>
      <c r="C5" s="14">
        <f>Sheet1!C5*Sheet2!$B$3</f>
        <v>144795.89836800002</v>
      </c>
      <c r="D5" s="22">
        <f>SUM(D6,D10,D12)</f>
        <v>4007.5</v>
      </c>
      <c r="E5" s="14">
        <f>Sheet1!E5*Sheet2!$B$3</f>
        <v>168959.71572480004</v>
      </c>
      <c r="F5" s="22">
        <f>SUM(F6,F10,F12)</f>
        <v>4700.5</v>
      </c>
      <c r="G5" s="14">
        <f>Sheet1!G5*Sheet2!$B$3</f>
        <v>237979.00811520003</v>
      </c>
      <c r="H5" s="19">
        <f aca="true" t="shared" si="0" ref="H5:I20">(F5-B5)/B5*100</f>
        <v>29.694009877769496</v>
      </c>
      <c r="I5" s="19">
        <f t="shared" si="0"/>
        <v>64.35479927088427</v>
      </c>
    </row>
    <row r="6" spans="1:9" ht="12.75">
      <c r="A6" s="16" t="s">
        <v>16</v>
      </c>
      <c r="B6" s="14">
        <f>SUM(B7:B9)</f>
        <v>1029.6</v>
      </c>
      <c r="C6" s="14">
        <f>Sheet1!C6*Sheet2!$B$3</f>
        <v>17329.0943232</v>
      </c>
      <c r="D6" s="15">
        <f>SUM(D7:D9)</f>
        <v>1259</v>
      </c>
      <c r="E6" s="14">
        <f>Sheet1!E6*Sheet2!$B$3</f>
        <v>22550.610931200004</v>
      </c>
      <c r="F6" s="15">
        <f>SUM(F7:F9)</f>
        <v>1435.6</v>
      </c>
      <c r="G6" s="14">
        <f>Sheet1!G6*Sheet2!$B$3</f>
        <v>31888.990425600005</v>
      </c>
      <c r="H6" s="19">
        <f t="shared" si="0"/>
        <v>39.43278943278944</v>
      </c>
      <c r="I6" s="19">
        <f t="shared" si="0"/>
        <v>84.01994836456848</v>
      </c>
    </row>
    <row r="7" spans="1:10" ht="12.75">
      <c r="A7" s="11" t="s">
        <v>40</v>
      </c>
      <c r="B7" s="2">
        <v>524.9</v>
      </c>
      <c r="C7" s="4">
        <f>Sheet1!C7*Sheet2!$B$3</f>
        <v>8754.1876224</v>
      </c>
      <c r="D7" s="8">
        <v>694.3</v>
      </c>
      <c r="E7" s="4">
        <f>Sheet1!E7*Sheet2!$B$3</f>
        <v>12874.5910656</v>
      </c>
      <c r="F7" s="8">
        <v>818.9</v>
      </c>
      <c r="G7" s="4">
        <f>Sheet1!G7*Sheet2!$B$3</f>
        <v>18509.870016</v>
      </c>
      <c r="H7" s="20">
        <f t="shared" si="0"/>
        <v>56.01066869879977</v>
      </c>
      <c r="I7" s="20">
        <f t="shared" si="0"/>
        <v>111.44017942495772</v>
      </c>
      <c r="J7" s="2"/>
    </row>
    <row r="8" spans="1:10" ht="12.75">
      <c r="A8" s="11" t="s">
        <v>43</v>
      </c>
      <c r="B8" s="2">
        <v>242</v>
      </c>
      <c r="C8" s="4">
        <f>Sheet1!C8*Sheet2!$B$3</f>
        <v>4406.7057408</v>
      </c>
      <c r="D8" s="8">
        <v>282.4</v>
      </c>
      <c r="E8" s="4">
        <f>Sheet1!E8*Sheet2!$B$3</f>
        <v>4791.499891200001</v>
      </c>
      <c r="F8" s="8">
        <v>315.9</v>
      </c>
      <c r="G8" s="4">
        <f>Sheet1!G8*Sheet2!$B$3</f>
        <v>6358.8400128</v>
      </c>
      <c r="H8" s="20">
        <f t="shared" si="0"/>
        <v>30.537190082644617</v>
      </c>
      <c r="I8" s="20">
        <f t="shared" si="0"/>
        <v>44.299174640274636</v>
      </c>
      <c r="J8" s="2"/>
    </row>
    <row r="9" spans="1:10" ht="12.75">
      <c r="A9" s="11" t="s">
        <v>44</v>
      </c>
      <c r="B9" s="2">
        <v>262.7</v>
      </c>
      <c r="C9" s="4">
        <f>Sheet1!C9*Sheet2!$B$3</f>
        <v>4168.20096</v>
      </c>
      <c r="D9" s="8">
        <v>282.3</v>
      </c>
      <c r="E9" s="4">
        <f>Sheet1!E9*Sheet2!$B$3</f>
        <v>4884.5199744</v>
      </c>
      <c r="F9" s="8">
        <v>300.8</v>
      </c>
      <c r="G9" s="4">
        <f>Sheet1!G9*Sheet2!$B$3</f>
        <v>7020.2803968</v>
      </c>
      <c r="H9" s="20">
        <f t="shared" si="0"/>
        <v>14.503235629996203</v>
      </c>
      <c r="I9" s="20">
        <f t="shared" si="0"/>
        <v>68.42471042471041</v>
      </c>
      <c r="J9" s="2"/>
    </row>
    <row r="10" spans="1:10" ht="12.75">
      <c r="A10" s="17" t="s">
        <v>15</v>
      </c>
      <c r="B10" s="18">
        <v>766.1</v>
      </c>
      <c r="C10" s="14">
        <f>Sheet1!C10*Sheet2!$B$3</f>
        <v>12200.436864000001</v>
      </c>
      <c r="D10" s="15">
        <v>732</v>
      </c>
      <c r="E10" s="14">
        <f>Sheet1!E10*Sheet2!$B$3</f>
        <v>13104.08352</v>
      </c>
      <c r="F10" s="15">
        <v>729.3</v>
      </c>
      <c r="G10" s="14">
        <f>Sheet1!G10*Sheet2!$B$3</f>
        <v>16300.7235072</v>
      </c>
      <c r="H10" s="19">
        <f t="shared" si="0"/>
        <v>-4.803550450332864</v>
      </c>
      <c r="I10" s="19">
        <f t="shared" si="0"/>
        <v>33.6077034691993</v>
      </c>
      <c r="J10" s="2"/>
    </row>
    <row r="11" spans="1:9" ht="12.75">
      <c r="A11" s="11" t="s">
        <v>45</v>
      </c>
      <c r="B11" s="2">
        <v>766.1</v>
      </c>
      <c r="C11" s="4">
        <f>Sheet1!C11*Sheet2!$B$3</f>
        <v>12200.436864000001</v>
      </c>
      <c r="D11" s="8">
        <v>732</v>
      </c>
      <c r="E11" s="4">
        <f>Sheet1!E11*Sheet2!$B$3</f>
        <v>13104.08352</v>
      </c>
      <c r="F11" s="8">
        <v>729.3</v>
      </c>
      <c r="G11" s="4">
        <f>Sheet1!G11*Sheet2!$B$3</f>
        <v>16300.7235072</v>
      </c>
      <c r="H11" s="20">
        <f t="shared" si="0"/>
        <v>-4.803550450332864</v>
      </c>
      <c r="I11" s="20">
        <f t="shared" si="0"/>
        <v>33.6077034691993</v>
      </c>
    </row>
    <row r="12" spans="1:9" ht="12.75">
      <c r="A12" s="17" t="s">
        <v>17</v>
      </c>
      <c r="B12" s="18">
        <f>SUM(B13:B20)</f>
        <v>1828.6000000000001</v>
      </c>
      <c r="C12" s="14">
        <f>Sheet1!C12*Sheet2!$B$3</f>
        <v>115266.3671808</v>
      </c>
      <c r="D12" s="15">
        <f>SUM(D13:D20)</f>
        <v>2016.5</v>
      </c>
      <c r="E12" s="14">
        <f>Sheet1!E12*Sheet2!$B$3</f>
        <v>133305.02127360002</v>
      </c>
      <c r="F12" s="15">
        <f>SUM(F13:F20)</f>
        <v>2535.6000000000004</v>
      </c>
      <c r="G12" s="14">
        <f>Sheet1!G12*Sheet2!$B$3</f>
        <v>189789.29418240002</v>
      </c>
      <c r="H12" s="19">
        <f t="shared" si="0"/>
        <v>38.66345838346277</v>
      </c>
      <c r="I12" s="19">
        <f t="shared" si="0"/>
        <v>64.65279406672698</v>
      </c>
    </row>
    <row r="13" spans="1:10" ht="12.75">
      <c r="A13" s="11" t="s">
        <v>46</v>
      </c>
      <c r="B13" s="2">
        <v>376.9</v>
      </c>
      <c r="C13" s="4">
        <f>Sheet1!C13*Sheet2!$B$3</f>
        <v>8707.6775808</v>
      </c>
      <c r="D13" s="8">
        <v>387.3</v>
      </c>
      <c r="E13" s="4">
        <f>Sheet1!E13*Sheet2!$B$3</f>
        <v>9163.1219328</v>
      </c>
      <c r="F13" s="8">
        <v>427.7</v>
      </c>
      <c r="G13" s="4">
        <f>Sheet1!G13*Sheet2!$B$3</f>
        <v>11413.467648000002</v>
      </c>
      <c r="H13" s="20">
        <f t="shared" si="0"/>
        <v>13.478376227115948</v>
      </c>
      <c r="I13" s="20">
        <f t="shared" si="0"/>
        <v>31.07361339567895</v>
      </c>
      <c r="J13" s="2"/>
    </row>
    <row r="14" spans="1:10" ht="12.75">
      <c r="A14" s="11" t="s">
        <v>47</v>
      </c>
      <c r="B14" s="2">
        <v>208.5</v>
      </c>
      <c r="C14" s="4">
        <f>Sheet1!C14*Sheet2!$B$3</f>
        <v>6619.392806400001</v>
      </c>
      <c r="D14" s="8">
        <v>232.6</v>
      </c>
      <c r="E14" s="4">
        <f>Sheet1!E14*Sheet2!$B$3</f>
        <v>8505.38304</v>
      </c>
      <c r="F14" s="8">
        <v>256.7</v>
      </c>
      <c r="G14" s="4">
        <f>Sheet1!G14*Sheet2!$B$3</f>
        <v>10612.014336</v>
      </c>
      <c r="H14" s="20">
        <f t="shared" si="0"/>
        <v>23.11750599520383</v>
      </c>
      <c r="I14" s="20">
        <f t="shared" si="0"/>
        <v>60.31703581240425</v>
      </c>
      <c r="J14" s="2"/>
    </row>
    <row r="15" spans="1:10" ht="12.75">
      <c r="A15" s="11" t="s">
        <v>48</v>
      </c>
      <c r="B15" s="2">
        <v>292.2</v>
      </c>
      <c r="C15" s="4">
        <f>Sheet1!C15*Sheet2!$B$3</f>
        <v>12271.0870656</v>
      </c>
      <c r="D15" s="8">
        <v>338.6</v>
      </c>
      <c r="E15" s="4">
        <f>Sheet1!E15*Sheet2!$B$3</f>
        <v>15484.7860992</v>
      </c>
      <c r="F15" s="8">
        <v>399.9</v>
      </c>
      <c r="G15" s="4">
        <f>Sheet1!G15*Sheet2!$B$3</f>
        <v>21047.1617664</v>
      </c>
      <c r="H15" s="20">
        <f t="shared" si="0"/>
        <v>36.85831622176591</v>
      </c>
      <c r="I15" s="20">
        <f t="shared" si="0"/>
        <v>71.51831499429501</v>
      </c>
      <c r="J15" s="2"/>
    </row>
    <row r="16" spans="1:9" ht="12.75">
      <c r="A16" s="11" t="s">
        <v>49</v>
      </c>
      <c r="B16" s="2">
        <v>187.9</v>
      </c>
      <c r="C16" s="4">
        <f>Sheet1!C16*Sheet2!$B$3</f>
        <v>11517.9140736</v>
      </c>
      <c r="D16" s="8">
        <v>226.7</v>
      </c>
      <c r="E16" s="4">
        <f>Sheet1!E16*Sheet2!$B$3</f>
        <v>13998.878784</v>
      </c>
      <c r="F16" s="8">
        <v>311.4</v>
      </c>
      <c r="G16" s="4">
        <f>Sheet1!G16*Sheet2!$B$3</f>
        <v>20362.22496</v>
      </c>
      <c r="H16" s="20">
        <f t="shared" si="0"/>
        <v>65.72645023948908</v>
      </c>
      <c r="I16" s="20">
        <f t="shared" si="0"/>
        <v>76.78743590101858</v>
      </c>
    </row>
    <row r="17" spans="1:9" ht="12.75">
      <c r="A17" s="11" t="s">
        <v>50</v>
      </c>
      <c r="B17" s="2">
        <v>722.7</v>
      </c>
      <c r="C17" s="4">
        <f>Sheet1!C17*Sheet2!$B$3</f>
        <v>73126.6601472</v>
      </c>
      <c r="D17" s="8">
        <v>781.1</v>
      </c>
      <c r="E17" s="4">
        <f>Sheet1!E17*Sheet2!$B$3</f>
        <v>82146.7113984</v>
      </c>
      <c r="F17" s="8">
        <v>1069.8</v>
      </c>
      <c r="G17" s="4">
        <f>Sheet1!G17*Sheet2!$B$3</f>
        <v>120255.816384</v>
      </c>
      <c r="H17" s="20">
        <f t="shared" si="0"/>
        <v>48.02822748028226</v>
      </c>
      <c r="I17" s="20">
        <f t="shared" si="0"/>
        <v>64.44866501756208</v>
      </c>
    </row>
    <row r="18" spans="1:9" ht="12.75">
      <c r="A18" s="11" t="s">
        <v>51</v>
      </c>
      <c r="B18" s="2">
        <v>28.2</v>
      </c>
      <c r="C18" s="4">
        <f>Sheet1!C18*Sheet2!$B$3</f>
        <v>2018.1173760000001</v>
      </c>
      <c r="D18" s="8">
        <v>33.3</v>
      </c>
      <c r="E18" s="4">
        <f>Sheet1!E18*Sheet2!$B$3</f>
        <v>2460.3651072000002</v>
      </c>
      <c r="F18" s="8">
        <v>46.3</v>
      </c>
      <c r="G18" s="4">
        <f>Sheet1!G18*Sheet2!$B$3</f>
        <v>3905.8778880000004</v>
      </c>
      <c r="H18" s="20">
        <f t="shared" si="0"/>
        <v>64.18439716312056</v>
      </c>
      <c r="I18" s="20">
        <f t="shared" si="0"/>
        <v>93.54066985645933</v>
      </c>
    </row>
    <row r="19" spans="1:9" ht="12.75">
      <c r="A19" s="11" t="s">
        <v>52</v>
      </c>
      <c r="B19" s="2">
        <v>7.8</v>
      </c>
      <c r="C19" s="4">
        <f>Sheet1!C19*Sheet2!$B$3</f>
        <v>707.7894912</v>
      </c>
      <c r="D19" s="8">
        <v>12.3</v>
      </c>
      <c r="E19" s="4">
        <f>Sheet1!E19*Sheet2!$B$3</f>
        <v>1180.9366272</v>
      </c>
      <c r="F19" s="8">
        <v>17.9</v>
      </c>
      <c r="G19" s="4">
        <f>Sheet1!G19*Sheet2!$B$3</f>
        <v>1690.9377408000003</v>
      </c>
      <c r="H19" s="20">
        <f t="shared" si="0"/>
        <v>129.48717948717947</v>
      </c>
      <c r="I19" s="20">
        <f t="shared" si="0"/>
        <v>138.90404729422468</v>
      </c>
    </row>
    <row r="20" spans="1:9" ht="12.75">
      <c r="A20" s="12" t="s">
        <v>53</v>
      </c>
      <c r="B20" s="3">
        <v>4.4</v>
      </c>
      <c r="C20" s="30">
        <f>Sheet1!C20*Sheet2!$B$3</f>
        <v>297.72864000000004</v>
      </c>
      <c r="D20" s="9">
        <v>4.6</v>
      </c>
      <c r="E20" s="30">
        <f>Sheet1!E20*Sheet2!$B$3</f>
        <v>364.8382848</v>
      </c>
      <c r="F20" s="9">
        <v>5.9</v>
      </c>
      <c r="G20" s="30">
        <f>Sheet1!G20*Sheet2!$B$3</f>
        <v>501.79345920000003</v>
      </c>
      <c r="H20" s="21">
        <f t="shared" si="0"/>
        <v>34.090909090909086</v>
      </c>
      <c r="I20" s="21">
        <f t="shared" si="0"/>
        <v>68.54054054054053</v>
      </c>
    </row>
    <row r="21" ht="12.75">
      <c r="H21" s="2"/>
    </row>
    <row r="22" spans="1:8" ht="14.25">
      <c r="A22" s="10" t="s">
        <v>41</v>
      </c>
      <c r="H22" s="2"/>
    </row>
    <row r="23" ht="12.75">
      <c r="H23" s="2"/>
    </row>
    <row r="24" spans="1:7" ht="25.5" customHeight="1">
      <c r="A24" s="40" t="s">
        <v>42</v>
      </c>
      <c r="B24" s="40"/>
      <c r="C24" s="40"/>
      <c r="D24" s="40"/>
      <c r="E24" s="40"/>
      <c r="F24" s="40"/>
      <c r="G24" s="40"/>
    </row>
    <row r="26" spans="1:7" ht="53.25" customHeight="1">
      <c r="A26" s="40" t="s">
        <v>22</v>
      </c>
      <c r="B26" s="40"/>
      <c r="C26" s="40"/>
      <c r="D26" s="40"/>
      <c r="E26" s="40"/>
      <c r="F26" s="40"/>
      <c r="G26" s="40"/>
    </row>
  </sheetData>
  <mergeCells count="7">
    <mergeCell ref="A24:G24"/>
    <mergeCell ref="A26:G26"/>
    <mergeCell ref="A1:I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battelle</cp:lastModifiedBy>
  <cp:lastPrinted>2004-11-12T18:48:21Z</cp:lastPrinted>
  <dcterms:created xsi:type="dcterms:W3CDTF">2004-04-13T16:02:21Z</dcterms:created>
  <dcterms:modified xsi:type="dcterms:W3CDTF">2004-11-12T18:49:25Z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693921760</vt:i4>
  </property>
  <property fmtid="{D5CDD505-2E9C-101B-9397-08002B2CF9AE}" pid="4" name="_EmailSubje">
    <vt:lpwstr>Freight Fact and Figures materials</vt:lpwstr>
  </property>
  <property fmtid="{D5CDD505-2E9C-101B-9397-08002B2CF9AE}" pid="5" name="_AuthorEma">
    <vt:lpwstr>MallettW@battelle.org</vt:lpwstr>
  </property>
  <property fmtid="{D5CDD505-2E9C-101B-9397-08002B2CF9AE}" pid="6" name="_AuthorEmailDisplayNa">
    <vt:lpwstr>Mallett, William J</vt:lpwstr>
  </property>
</Properties>
</file>