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7" sheetId="1" r:id="rId1"/>
  </sheets>
  <definedNames>
    <definedName name="OLE_LINK5" localSheetId="0">'Table 3-7'!$A$37</definedName>
  </definedNames>
  <calcPr fullCalcOnLoad="1" iterate="1" iterateCount="100" iterateDelta="0.001"/>
</workbook>
</file>

<file path=xl/sharedStrings.xml><?xml version="1.0" encoding="utf-8"?>
<sst xmlns="http://schemas.openxmlformats.org/spreadsheetml/2006/main" count="42" uniqueCount="42">
  <si>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</si>
  <si>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</si>
  <si>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</si>
  <si>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</si>
  <si>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</si>
  <si>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</si>
  <si>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</si>
  <si>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</si>
  <si>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</si>
  <si>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</si>
  <si>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</si>
  <si>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</si>
  <si>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</si>
  <si>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</si>
  <si>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</si>
  <si>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</si>
  <si>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</si>
  <si>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</si>
  <si>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</si>
  <si>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</si>
  <si>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</si>
  <si>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</si>
  <si>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r>
      <t>Top 25 airports</t>
    </r>
    <r>
      <rPr>
        <vertAlign val="superscript"/>
        <sz val="10"/>
        <rFont val="Arial"/>
        <family val="2"/>
      </rPr>
      <t>3</t>
    </r>
  </si>
  <si>
    <r>
      <t>United States, all airports</t>
    </r>
    <r>
      <rPr>
        <vertAlign val="superscript"/>
        <sz val="10"/>
        <rFont val="Arial"/>
        <family val="2"/>
      </rPr>
      <t>4</t>
    </r>
  </si>
  <si>
    <t>Seattle, WA (Seattle-Tacoma International)</t>
  </si>
  <si>
    <t>Chicago/Rockford, IL (Chicago/Rockford International)</t>
  </si>
  <si>
    <t>Fort Worth, TX (Fort Worth Alliance)</t>
  </si>
  <si>
    <t>San Juan, PR (Luis Munoz Marin International)</t>
  </si>
  <si>
    <t>Minneapolis, MN (Minneapolis-St Paul International/Wold-Chamberlain)</t>
  </si>
  <si>
    <t>2006 Rank</t>
  </si>
  <si>
    <t>Landed weight                 (thousands of metric tonnes)</t>
  </si>
  <si>
    <r>
      <t>Table 3-10M.  Top 25 Airports by Landed Weight of All-Cargo Operations: 2000-2006</t>
    </r>
    <r>
      <rPr>
        <vertAlign val="superscript"/>
        <sz val="12"/>
        <rFont val="Arial"/>
        <family val="2"/>
      </rPr>
      <t>1</t>
    </r>
  </si>
  <si>
    <t>(R)  70.1</t>
  </si>
  <si>
    <t>(R)  73.8</t>
  </si>
  <si>
    <t>(R)  73.4</t>
  </si>
  <si>
    <t>(R)  73.5</t>
  </si>
  <si>
    <r>
      <t>Key:</t>
    </r>
    <r>
      <rPr>
        <sz val="10"/>
        <rFont val="Arial"/>
        <family val="2"/>
      </rPr>
      <t xml:space="preserve"> R = revised.</t>
    </r>
  </si>
  <si>
    <r>
      <t>1</t>
    </r>
    <r>
      <rPr>
        <sz val="10"/>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r>
      <rPr>
        <vertAlign val="superscript"/>
        <sz val="10"/>
        <rFont val="Arial"/>
        <family val="2"/>
      </rPr>
      <t>2</t>
    </r>
    <r>
      <rPr>
        <sz val="10"/>
        <rFont val="Arial"/>
        <family val="2"/>
      </rPr>
      <t>Anchorage includes a large proportion of all-cargo operations in-transit.</t>
    </r>
  </si>
  <si>
    <r>
      <t>3</t>
    </r>
    <r>
      <rPr>
        <sz val="10"/>
        <rFont val="Arial"/>
        <family val="2"/>
      </rPr>
      <t>Airport rankings change each year. Totals represent the top 25 airports for each year, not necessarily the top 25 airports listed here for 2006.</t>
    </r>
  </si>
  <si>
    <r>
      <t>4</t>
    </r>
    <r>
      <rPr>
        <sz val="10"/>
        <rFont val="Arial"/>
        <family val="2"/>
      </rPr>
      <t xml:space="preserve">Limited to airports with an aggregate landed weight in excess of 45.36 million kilograms (45,359 metric tonnes) annually. </t>
    </r>
  </si>
  <si>
    <r>
      <t>Note:</t>
    </r>
    <r>
      <rPr>
        <sz val="10"/>
        <rFont val="Arial"/>
        <family val="2"/>
      </rPr>
      <t xml:space="preserve"> 1 metric tonne = 1.1 short tons. </t>
    </r>
  </si>
  <si>
    <r>
      <t>Source:</t>
    </r>
    <r>
      <rPr>
        <sz val="10"/>
        <rFont val="Arial"/>
        <family val="2"/>
      </rPr>
      <t xml:space="preserve">  U.S. Department of Transportation, Federal Aviation Administration, Air Carrier Activity Information System (ACAIS) database, All-Cargo Data, available at www.faa.gov/airports_airtraffic/airports/planning_capacity/passenger_allcargo_stats/passenger/ as of
May 29, 2008.</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</si>
</sst>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0000000000000"/>
    <numFmt numFmtId="176" formatCode="0;[Red]0"/>
    <numFmt numFmtId="177" formatCode="&quot;(R) &quot;#,##0;&quot;(R) &quot;\-#,##0;&quot;(R) &quot;0"/>
    <numFmt numFmtId="178" formatCode="#,##0.0"/>
    <numFmt numFmtId="179" formatCode="#,##0.000"/>
    <numFmt numFmtId="180" formatCode="#,##0.0000"/>
    <numFmt numFmtId="181" formatCode="0.0E+00"/>
    <numFmt numFmtId="182" formatCode="0.000E+00"/>
    <numFmt numFmtId="183" formatCode="0.0000E+00"/>
    <numFmt numFmtId="184" formatCode="0.00000E+00"/>
    <numFmt numFmtId="185" formatCode="#,##0.00000"/>
    <numFmt numFmtId="186" formatCode="#,##0.000000"/>
    <numFmt numFmtId="187" formatCode="#,##0.0000000"/>
    <numFmt numFmtId="188" formatCode="#,##0.00000000"/>
    <numFmt numFmtId="189" formatCode="#,##0.000000000"/>
    <numFmt numFmtId="190" formatCode="#,##0.0000000000"/>
  </numFmts>
  <fonts count="12">
    <font>
      <sz val="10"/>
      <name val="Arial"/>
      <family val="0"/>
    </font>
    <font>
      <sz val="10"/>
      <name val="Futura Md BT"/>
      <family val="2"/>
    </font>
    <font>
      <b/>
      <sz val="10"/>
      <name val="Futura Md BT"/>
      <family val="2"/>
    </font>
    <font>
      <b/>
      <sz val="10"/>
      <name val="Helv"/>
      <family val="0"/>
    </font>
    <font>
      <sz val="12"/>
      <name val="Arial"/>
      <family val="0"/>
    </font>
    <font>
      <b/>
      <sz val="12"/>
      <name val="Arial"/>
      <family val="2"/>
    </font>
    <font>
      <b/>
      <sz val="10"/>
      <name val="Arial"/>
      <family val="2"/>
    </font>
    <font>
      <u val="single"/>
      <sz val="10"/>
      <color indexed="12"/>
      <name val="Arial"/>
      <family val="0"/>
    </font>
    <font>
      <u val="single"/>
      <sz val="10"/>
      <color indexed="36"/>
      <name val="Arial"/>
      <family val="0"/>
    </font>
    <font>
      <vertAlign val="superscript"/>
      <sz val="10"/>
      <name val="Arial"/>
      <family val="2"/>
    </font>
    <font>
      <vertAlign val="superscript"/>
      <sz val="12"/>
      <name val="Arial"/>
      <family val="2"/>
    </font>
    <font>
      <b/>
      <sz val="12"/>
      <color indexed="8"/>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color indexed="2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1">
      <alignment horizontal="left"/>
      <protection/>
    </xf>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0" borderId="2" xfId="0" applyFont="1" applyFill="1" applyBorder="1" applyAlignment="1">
      <alignment/>
    </xf>
    <xf numFmtId="164" fontId="6" fillId="0" borderId="3" xfId="20" applyNumberFormat="1" applyFont="1" applyFill="1" applyBorder="1" applyAlignment="1">
      <alignment horizontal="left"/>
      <protection/>
    </xf>
    <xf numFmtId="164" fontId="6" fillId="0" borderId="3" xfId="20" applyNumberFormat="1" applyFont="1" applyFill="1" applyBorder="1" applyAlignment="1">
      <alignment horizontal="left" vertical="center"/>
      <protection/>
    </xf>
    <xf numFmtId="0" fontId="0" fillId="0" borderId="0" xfId="0" applyFont="1" applyFill="1" applyAlignment="1">
      <alignment/>
    </xf>
    <xf numFmtId="0" fontId="6" fillId="0" borderId="3" xfId="0" applyFont="1" applyFill="1" applyBorder="1" applyAlignment="1">
      <alignment/>
    </xf>
    <xf numFmtId="0" fontId="6" fillId="0" borderId="2" xfId="0" applyFont="1" applyFill="1" applyBorder="1" applyAlignment="1">
      <alignment horizontal="right"/>
    </xf>
    <xf numFmtId="3" fontId="0" fillId="0" borderId="0" xfId="0" applyNumberFormat="1" applyFill="1" applyAlignment="1">
      <alignment/>
    </xf>
    <xf numFmtId="2" fontId="6" fillId="0" borderId="3" xfId="22" applyNumberFormat="1" applyFont="1" applyFill="1" applyBorder="1" applyAlignment="1">
      <alignment horizontal="left"/>
      <protection/>
    </xf>
    <xf numFmtId="0" fontId="0" fillId="0" borderId="0" xfId="0" applyFill="1" applyAlignment="1">
      <alignment/>
    </xf>
    <xf numFmtId="0" fontId="6" fillId="0" borderId="4" xfId="0" applyFont="1" applyFill="1" applyBorder="1" applyAlignment="1">
      <alignment/>
    </xf>
    <xf numFmtId="0" fontId="4" fillId="0" borderId="4" xfId="0" applyFont="1" applyFill="1" applyBorder="1" applyAlignment="1">
      <alignment/>
    </xf>
    <xf numFmtId="0" fontId="0" fillId="0" borderId="4" xfId="0" applyFill="1" applyBorder="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0" fillId="0" borderId="0" xfId="0" applyFill="1" applyBorder="1" applyAlignment="1">
      <alignment/>
    </xf>
    <xf numFmtId="2" fontId="2" fillId="0" borderId="0" xfId="22" applyNumberFormat="1" applyFont="1" applyFill="1" applyBorder="1" applyAlignment="1">
      <alignment horizontal="left"/>
      <protection/>
    </xf>
    <xf numFmtId="0" fontId="0" fillId="0" borderId="0" xfId="0" applyFont="1" applyFill="1" applyBorder="1" applyAlignment="1">
      <alignment/>
    </xf>
    <xf numFmtId="185" fontId="0" fillId="0" borderId="0" xfId="0" applyNumberFormat="1" applyFill="1" applyAlignment="1">
      <alignment/>
    </xf>
    <xf numFmtId="3" fontId="0" fillId="0" borderId="3" xfId="0" applyNumberFormat="1" applyFill="1" applyBorder="1" applyAlignment="1">
      <alignment/>
    </xf>
    <xf numFmtId="3" fontId="6" fillId="0" borderId="0" xfId="0" applyNumberFormat="1" applyFont="1" applyFill="1" applyAlignment="1">
      <alignment/>
    </xf>
    <xf numFmtId="0" fontId="6" fillId="0" borderId="5" xfId="0" applyFont="1" applyFill="1" applyBorder="1" applyAlignment="1">
      <alignment wrapText="1"/>
    </xf>
    <xf numFmtId="0" fontId="11" fillId="0" borderId="0" xfId="0" applyFont="1" applyFill="1" applyAlignment="1">
      <alignment/>
    </xf>
    <xf numFmtId="49" fontId="0" fillId="0" borderId="0" xfId="0" applyNumberFormat="1" applyFill="1" applyBorder="1" applyAlignment="1">
      <alignment/>
    </xf>
    <xf numFmtId="0" fontId="0" fillId="0" borderId="3" xfId="0" applyFont="1" applyFill="1" applyBorder="1" applyAlignment="1">
      <alignment/>
    </xf>
    <xf numFmtId="177" fontId="6" fillId="0" borderId="2" xfId="0" applyNumberFormat="1" applyFont="1" applyFill="1" applyBorder="1" applyAlignment="1">
      <alignment/>
    </xf>
    <xf numFmtId="3" fontId="6" fillId="0" borderId="2" xfId="0" applyNumberFormat="1" applyFont="1" applyFill="1" applyBorder="1" applyAlignment="1">
      <alignment/>
    </xf>
    <xf numFmtId="177" fontId="6" fillId="0" borderId="0" xfId="0" applyNumberFormat="1" applyFont="1" applyFill="1" applyAlignment="1">
      <alignment/>
    </xf>
    <xf numFmtId="0" fontId="6" fillId="0" borderId="2" xfId="0" applyNumberFormat="1" applyFont="1" applyFill="1" applyBorder="1" applyAlignment="1">
      <alignment/>
    </xf>
    <xf numFmtId="0" fontId="6" fillId="0" borderId="2" xfId="0" applyNumberFormat="1" applyFont="1" applyFill="1" applyBorder="1" applyAlignment="1">
      <alignment horizontal="right"/>
    </xf>
    <xf numFmtId="0" fontId="6" fillId="0" borderId="0" xfId="0" applyFont="1" applyAlignment="1">
      <alignment/>
    </xf>
    <xf numFmtId="0" fontId="9" fillId="0" borderId="0" xfId="0" applyFont="1" applyAlignment="1">
      <alignment/>
    </xf>
    <xf numFmtId="0" fontId="6" fillId="0" borderId="0" xfId="0" applyFont="1" applyAlignment="1">
      <alignment wrapText="1"/>
    </xf>
    <xf numFmtId="0" fontId="6" fillId="0" borderId="6" xfId="0" applyFont="1" applyFill="1" applyBorder="1" applyAlignment="1">
      <alignment horizontal="right" wrapText="1"/>
    </xf>
    <xf numFmtId="0" fontId="6" fillId="0" borderId="3" xfId="0" applyFont="1" applyFill="1" applyBorder="1" applyAlignment="1">
      <alignment horizontal="right" wrapText="1"/>
    </xf>
    <xf numFmtId="0" fontId="5" fillId="0" borderId="0" xfId="0" applyFont="1" applyFill="1" applyAlignment="1">
      <alignment horizontal="left" wrapText="1"/>
    </xf>
    <xf numFmtId="0" fontId="6" fillId="0" borderId="5" xfId="0" applyFont="1" applyFill="1" applyBorder="1" applyAlignment="1">
      <alignment horizontal="center" wrapText="1"/>
    </xf>
    <xf numFmtId="0" fontId="9"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workbookViewId="0" topLeftCell="A1">
      <selection activeCell="A80" sqref="A80"/>
    </sheetView>
  </sheetViews>
  <sheetFormatPr defaultColWidth="9.140625" defaultRowHeight="12.75"/>
  <cols>
    <col min="1" max="1" width="60.57421875" style="12" bestFit="1" customWidth="1"/>
    <col min="2" max="2" width="6.7109375" style="12" customWidth="1"/>
    <col min="3" max="7" width="9.57421875" style="12" bestFit="1" customWidth="1"/>
    <col min="8" max="8" width="18.8515625" style="12" customWidth="1"/>
    <col min="9" max="16384" width="8.8515625" style="12" customWidth="1"/>
  </cols>
  <sheetData>
    <row r="1" spans="1:7" ht="18.75" customHeight="1">
      <c r="A1" s="39" t="s">
        <v>31</v>
      </c>
      <c r="B1" s="39"/>
      <c r="C1" s="39"/>
      <c r="D1" s="39"/>
      <c r="E1" s="39"/>
      <c r="F1" s="39"/>
      <c r="G1" s="39"/>
    </row>
    <row r="2" spans="1:6" ht="15.75" thickBot="1">
      <c r="A2" s="13"/>
      <c r="B2" s="14"/>
      <c r="C2" s="14"/>
      <c r="D2" s="14"/>
      <c r="F2" s="15"/>
    </row>
    <row r="3" spans="1:7" ht="25.5" customHeight="1">
      <c r="A3" s="7"/>
      <c r="B3" s="37" t="s">
        <v>29</v>
      </c>
      <c r="C3" s="40" t="s">
        <v>30</v>
      </c>
      <c r="D3" s="40"/>
      <c r="E3" s="40"/>
      <c r="F3" s="25"/>
      <c r="G3" s="25"/>
    </row>
    <row r="4" spans="1:7" ht="16.5" customHeight="1">
      <c r="A4" s="8" t="s">
        <v>19</v>
      </c>
      <c r="B4" s="38"/>
      <c r="C4" s="9">
        <v>2000</v>
      </c>
      <c r="D4" s="9">
        <v>2003</v>
      </c>
      <c r="E4" s="9">
        <v>2004</v>
      </c>
      <c r="F4" s="9">
        <v>2005</v>
      </c>
      <c r="G4" s="9">
        <v>2006</v>
      </c>
    </row>
    <row r="5" spans="1:8" ht="15.75">
      <c r="A5" s="21" t="s">
        <v>21</v>
      </c>
      <c r="B5" s="7">
        <v>1</v>
      </c>
      <c r="C5" s="10">
        <v>7333.4006</v>
      </c>
      <c r="D5" s="10">
        <f>(((18014542.695/2000)*0.91)/0.91)*0.90715</f>
        <v>8170.946202884626</v>
      </c>
      <c r="E5" s="10">
        <v>8930.332605872321</v>
      </c>
      <c r="F5" s="10">
        <v>9401.6470842343</v>
      </c>
      <c r="G5" s="10">
        <v>9604.9042</v>
      </c>
      <c r="H5" s="26"/>
    </row>
    <row r="6" spans="1:8" ht="12.75">
      <c r="A6" s="21" t="s">
        <v>0</v>
      </c>
      <c r="B6" s="7">
        <v>2</v>
      </c>
      <c r="C6" s="10">
        <v>5731.6618743405</v>
      </c>
      <c r="D6" s="10">
        <f>(((17519286.605/2000)*0.91)/0.91)*0.90715</f>
        <v>7946.310421862876</v>
      </c>
      <c r="E6" s="10">
        <v>8060.443640628275</v>
      </c>
      <c r="F6" s="10">
        <v>8475.953668677874</v>
      </c>
      <c r="G6" s="10">
        <v>8549.88875</v>
      </c>
      <c r="H6" s="22"/>
    </row>
    <row r="7" spans="1:8" ht="12.75">
      <c r="A7" s="21" t="s">
        <v>1</v>
      </c>
      <c r="B7" s="7">
        <v>3</v>
      </c>
      <c r="C7" s="10">
        <v>3616.5508368218752</v>
      </c>
      <c r="D7" s="10">
        <f>(((8344890.14/2000)*0.91)/0.91)*0.90715</f>
        <v>3785.0335452504996</v>
      </c>
      <c r="E7" s="10">
        <v>3980.8534230378755</v>
      </c>
      <c r="F7" s="10">
        <v>4164.777411525424</v>
      </c>
      <c r="G7" s="10">
        <v>4549.35725</v>
      </c>
      <c r="H7" s="10"/>
    </row>
    <row r="8" spans="1:8" ht="12.75">
      <c r="A8" s="21" t="s">
        <v>3</v>
      </c>
      <c r="B8" s="7">
        <v>4</v>
      </c>
      <c r="C8" s="10">
        <v>2623.61864864475</v>
      </c>
      <c r="D8" s="10">
        <f>(((6239413.53/2000)*0.91)/0.91)*0.90715</f>
        <v>2830.04199186975</v>
      </c>
      <c r="E8" s="10">
        <v>2777.868597666</v>
      </c>
      <c r="F8" s="10">
        <v>2654.8998884874995</v>
      </c>
      <c r="G8" s="10">
        <v>3290.23305</v>
      </c>
      <c r="H8" s="10"/>
    </row>
    <row r="9" spans="1:8" ht="12.75">
      <c r="A9" s="21" t="s">
        <v>2</v>
      </c>
      <c r="B9" s="7">
        <v>5</v>
      </c>
      <c r="C9" s="10">
        <v>2657.259365226625</v>
      </c>
      <c r="D9" s="10">
        <f>(((6477473.769/2000)*0.91)/0.91)*0.90715</f>
        <v>2938.020164774175</v>
      </c>
      <c r="E9" s="10">
        <v>3105.4909147204003</v>
      </c>
      <c r="F9" s="10">
        <v>3220.6943990344503</v>
      </c>
      <c r="G9" s="10">
        <v>3257.57565</v>
      </c>
      <c r="H9" s="10"/>
    </row>
    <row r="10" spans="1:8" ht="12.75">
      <c r="A10" s="27" t="s">
        <v>5</v>
      </c>
      <c r="B10" s="7">
        <v>6</v>
      </c>
      <c r="C10" s="10">
        <v>2616.1570994999997</v>
      </c>
      <c r="D10" s="10">
        <v>2065.4081915</v>
      </c>
      <c r="E10" s="10">
        <v>2099.1451</v>
      </c>
      <c r="F10" s="10">
        <v>2308.4175872876</v>
      </c>
      <c r="G10" s="10">
        <v>2383.08305</v>
      </c>
      <c r="H10" s="10"/>
    </row>
    <row r="11" spans="1:8" ht="12.75">
      <c r="A11" s="21" t="s">
        <v>4</v>
      </c>
      <c r="B11" s="7">
        <v>7</v>
      </c>
      <c r="C11" s="10">
        <v>2533.789558181075</v>
      </c>
      <c r="D11" s="10">
        <f>(((5873957.8/2000)*0.91)/0.91)*0.90715</f>
        <v>2664.280409135</v>
      </c>
      <c r="E11" s="10">
        <v>2629.16472335</v>
      </c>
      <c r="F11" s="10">
        <v>2550.2283313085</v>
      </c>
      <c r="G11" s="10">
        <v>2372.19725</v>
      </c>
      <c r="H11" s="10"/>
    </row>
    <row r="12" spans="1:8" ht="12.75">
      <c r="A12" s="21" t="s">
        <v>6</v>
      </c>
      <c r="B12" s="7">
        <v>8</v>
      </c>
      <c r="C12" s="10">
        <v>1870.2076545000002</v>
      </c>
      <c r="D12" s="10">
        <v>2132.9092229999997</v>
      </c>
      <c r="E12" s="10">
        <v>2139.9668500000002</v>
      </c>
      <c r="F12" s="10">
        <v>2188.0982559487497</v>
      </c>
      <c r="G12" s="10">
        <v>2002.9872</v>
      </c>
      <c r="H12" s="10"/>
    </row>
    <row r="13" spans="1:8" ht="12.75">
      <c r="A13" s="21" t="s">
        <v>7</v>
      </c>
      <c r="B13" s="7">
        <v>9</v>
      </c>
      <c r="C13" s="10">
        <v>1778.485718</v>
      </c>
      <c r="D13" s="10">
        <f>(((3669423.73/2000)*0.91)/0.91)*0.90715</f>
        <v>1664.35886833475</v>
      </c>
      <c r="E13" s="10">
        <v>1601.11975</v>
      </c>
      <c r="F13" s="10">
        <v>1696.697654576</v>
      </c>
      <c r="G13" s="10">
        <v>1693.64905</v>
      </c>
      <c r="H13" s="10"/>
    </row>
    <row r="14" spans="1:8" ht="12.75">
      <c r="A14" s="21" t="s">
        <v>8</v>
      </c>
      <c r="B14" s="7">
        <v>10</v>
      </c>
      <c r="C14" s="10">
        <v>1642.5426519763</v>
      </c>
      <c r="D14" s="10">
        <f>(((3389205/2000)*0.91)/0.91)*0.90715</f>
        <v>1537.258657875</v>
      </c>
      <c r="E14" s="10">
        <v>1544.87645</v>
      </c>
      <c r="F14" s="10">
        <v>1630.594280420375</v>
      </c>
      <c r="G14" s="10">
        <v>1631.0557000000001</v>
      </c>
      <c r="H14" s="10"/>
    </row>
    <row r="15" spans="1:8" ht="12.75">
      <c r="A15" s="21" t="s">
        <v>9</v>
      </c>
      <c r="B15" s="7">
        <v>11</v>
      </c>
      <c r="C15" s="10">
        <v>1534.397185190325</v>
      </c>
      <c r="D15" s="10">
        <f>(((2962278.623/2000)*0.91)/0.91)*0.90715</f>
        <v>1343.6155264272252</v>
      </c>
      <c r="E15" s="10">
        <v>1298.108491821225</v>
      </c>
      <c r="F15" s="10">
        <v>1501.4780388507752</v>
      </c>
      <c r="G15" s="10">
        <v>1562.1123</v>
      </c>
      <c r="H15" s="10"/>
    </row>
    <row r="16" spans="1:8" ht="12.75">
      <c r="A16" s="21" t="s">
        <v>11</v>
      </c>
      <c r="B16" s="7">
        <v>12</v>
      </c>
      <c r="C16" s="10">
        <v>1106.5831954849</v>
      </c>
      <c r="D16" s="10">
        <f>(((2675116.11/2000)*0.91)/0.91)*0.90715</f>
        <v>1213.36578959325</v>
      </c>
      <c r="E16" s="10">
        <v>1202.74798528915</v>
      </c>
      <c r="F16" s="10">
        <v>1219.092650222</v>
      </c>
      <c r="G16" s="10">
        <v>1270.91715</v>
      </c>
      <c r="H16" s="10"/>
    </row>
    <row r="17" spans="1:8" ht="12.75">
      <c r="A17" s="21" t="s">
        <v>10</v>
      </c>
      <c r="B17" s="7">
        <v>13</v>
      </c>
      <c r="C17" s="10">
        <v>1318.8012568801</v>
      </c>
      <c r="D17" s="10">
        <f>(((2730153.554/2000)*0.91)/0.91)*0.90715</f>
        <v>1238.32939825555</v>
      </c>
      <c r="E17" s="10">
        <v>1244.0603156591</v>
      </c>
      <c r="F17" s="10">
        <v>1270.78128705165</v>
      </c>
      <c r="G17" s="10">
        <v>1236.44545</v>
      </c>
      <c r="H17" s="10"/>
    </row>
    <row r="18" spans="1:8" ht="12.75">
      <c r="A18" s="21" t="s">
        <v>12</v>
      </c>
      <c r="B18" s="7">
        <v>14</v>
      </c>
      <c r="C18" s="10">
        <v>988.5060922012499</v>
      </c>
      <c r="D18" s="10">
        <f>(((2387175.996/2000)*0.91)/0.91)*0.90715</f>
        <v>1082.7633523857</v>
      </c>
      <c r="E18" s="10">
        <v>1054.4797761106997</v>
      </c>
      <c r="F18" s="10">
        <v>919.4578093325499</v>
      </c>
      <c r="G18" s="10">
        <v>1070.4370000000001</v>
      </c>
      <c r="H18" s="10"/>
    </row>
    <row r="19" spans="1:8" ht="12.75">
      <c r="A19" s="21" t="s">
        <v>14</v>
      </c>
      <c r="B19" s="7">
        <v>15</v>
      </c>
      <c r="C19" s="10">
        <v>627.511941</v>
      </c>
      <c r="D19" s="10">
        <v>922.9797675000001</v>
      </c>
      <c r="E19" s="10">
        <v>879.9355</v>
      </c>
      <c r="F19" s="10">
        <v>751.0514833875001</v>
      </c>
      <c r="G19" s="10">
        <v>888.0998500000001</v>
      </c>
      <c r="H19" s="10"/>
    </row>
    <row r="20" spans="1:7" ht="12.75">
      <c r="A20" s="21" t="s">
        <v>13</v>
      </c>
      <c r="B20" s="7">
        <v>16</v>
      </c>
      <c r="C20" s="10">
        <v>1149.377193</v>
      </c>
      <c r="D20" s="10">
        <v>1088.5709285</v>
      </c>
      <c r="E20" s="10">
        <v>671.291</v>
      </c>
      <c r="F20" s="10">
        <v>722.75296181625</v>
      </c>
      <c r="G20" s="10">
        <v>752.02735</v>
      </c>
    </row>
    <row r="21" spans="1:8" ht="12.75">
      <c r="A21" s="21" t="s">
        <v>16</v>
      </c>
      <c r="B21" s="7">
        <v>17</v>
      </c>
      <c r="C21" s="10">
        <v>799.986030053</v>
      </c>
      <c r="D21" s="10">
        <f>(((1497545.97/2000)*0.91)/0.91)*0.90715</f>
        <v>679.24941334275</v>
      </c>
      <c r="E21" s="10">
        <v>651.222862145125</v>
      </c>
      <c r="F21" s="10">
        <v>677.3268168686</v>
      </c>
      <c r="G21" s="10">
        <v>662.2195</v>
      </c>
      <c r="H21" s="10"/>
    </row>
    <row r="22" spans="1:8" ht="12.75">
      <c r="A22" s="21" t="s">
        <v>15</v>
      </c>
      <c r="B22" s="7">
        <v>18</v>
      </c>
      <c r="C22" s="10">
        <v>834.922717</v>
      </c>
      <c r="D22" s="10">
        <v>707.105282</v>
      </c>
      <c r="E22" s="10">
        <v>726.62715</v>
      </c>
      <c r="F22" s="10">
        <v>705.77736226545</v>
      </c>
      <c r="G22" s="10">
        <v>658.5909</v>
      </c>
      <c r="H22" s="10"/>
    </row>
    <row r="23" spans="1:8" ht="12.75">
      <c r="A23" s="21" t="s">
        <v>17</v>
      </c>
      <c r="B23" s="7">
        <v>19</v>
      </c>
      <c r="C23" s="10">
        <v>816.562001</v>
      </c>
      <c r="D23" s="10">
        <v>677.876909</v>
      </c>
      <c r="E23" s="10">
        <v>692.15545</v>
      </c>
      <c r="F23" s="10">
        <v>692.1199550348</v>
      </c>
      <c r="G23" s="10">
        <v>644.98365</v>
      </c>
      <c r="H23" s="10"/>
    </row>
    <row r="24" spans="1:8" ht="12.75">
      <c r="A24" s="21" t="s">
        <v>24</v>
      </c>
      <c r="B24" s="7">
        <v>20</v>
      </c>
      <c r="C24" s="10">
        <v>961.361284</v>
      </c>
      <c r="D24" s="10">
        <v>722.4270455</v>
      </c>
      <c r="E24" s="10">
        <v>481.69665000000003</v>
      </c>
      <c r="F24" s="10">
        <v>642.832099298075</v>
      </c>
      <c r="G24" s="10">
        <v>643.16935</v>
      </c>
      <c r="H24" s="10"/>
    </row>
    <row r="25" spans="1:8" ht="12.75">
      <c r="A25" s="21" t="s">
        <v>20</v>
      </c>
      <c r="B25" s="7">
        <v>21</v>
      </c>
      <c r="C25" s="10">
        <f>(((959080.612/2000)*0.91)/0.91)*0.90715</f>
        <v>435.0149885879</v>
      </c>
      <c r="D25" s="10">
        <f>(((1332231.352/2000)*0.91)/0.91)*0.90715</f>
        <v>604.2668354834</v>
      </c>
      <c r="E25" s="10">
        <v>632.323135758125</v>
      </c>
      <c r="F25" s="10">
        <v>643.8526743447501</v>
      </c>
      <c r="G25" s="10">
        <v>631.3764</v>
      </c>
      <c r="H25" s="10"/>
    </row>
    <row r="26" spans="1:8" ht="12.75">
      <c r="A26" s="21" t="s">
        <v>25</v>
      </c>
      <c r="B26" s="7">
        <v>22</v>
      </c>
      <c r="C26" s="10">
        <v>593.058384</v>
      </c>
      <c r="D26" s="10">
        <v>567.2862525</v>
      </c>
      <c r="E26" s="10">
        <v>614.14055</v>
      </c>
      <c r="F26" s="10">
        <v>631.6299665680001</v>
      </c>
      <c r="G26" s="10">
        <v>631.3764</v>
      </c>
      <c r="H26" s="10"/>
    </row>
    <row r="27" spans="1:8" ht="12.75">
      <c r="A27" s="21" t="s">
        <v>26</v>
      </c>
      <c r="B27" s="7">
        <v>23</v>
      </c>
      <c r="C27" s="10">
        <v>460.8322</v>
      </c>
      <c r="D27" s="10">
        <v>315.6882</v>
      </c>
      <c r="E27" s="10">
        <v>339.27410000000003</v>
      </c>
      <c r="F27" s="10">
        <v>454.48215</v>
      </c>
      <c r="G27" s="10">
        <v>584.2046</v>
      </c>
      <c r="H27" s="10"/>
    </row>
    <row r="28" spans="1:8" ht="12.75">
      <c r="A28" s="21" t="s">
        <v>28</v>
      </c>
      <c r="B28" s="7">
        <v>24</v>
      </c>
      <c r="C28" s="10">
        <v>563.9479405</v>
      </c>
      <c r="D28" s="10">
        <v>623.4932665</v>
      </c>
      <c r="E28" s="10">
        <v>615.0477</v>
      </c>
      <c r="F28" s="10">
        <v>637.103436162275</v>
      </c>
      <c r="G28" s="10">
        <v>562.433</v>
      </c>
      <c r="H28" s="10"/>
    </row>
    <row r="29" spans="1:8" ht="12.75">
      <c r="A29" s="28" t="s">
        <v>27</v>
      </c>
      <c r="B29" s="7">
        <v>25</v>
      </c>
      <c r="C29" s="23">
        <v>439.96775</v>
      </c>
      <c r="D29" s="23">
        <v>591.4618</v>
      </c>
      <c r="E29" s="23">
        <v>410.03180000000003</v>
      </c>
      <c r="F29" s="23">
        <v>566.96875</v>
      </c>
      <c r="G29" s="23">
        <v>549.7329</v>
      </c>
      <c r="H29" s="10"/>
    </row>
    <row r="30" spans="1:8" ht="14.25">
      <c r="A30" s="4" t="s">
        <v>22</v>
      </c>
      <c r="B30" s="4"/>
      <c r="C30" s="29">
        <v>47517.42415</v>
      </c>
      <c r="D30" s="29">
        <v>48938.02105</v>
      </c>
      <c r="E30" s="29">
        <v>49463.2609</v>
      </c>
      <c r="F30" s="29">
        <v>50759.57825</v>
      </c>
      <c r="G30" s="30">
        <v>51683.05695</v>
      </c>
      <c r="H30" s="10"/>
    </row>
    <row r="31" spans="1:8" ht="14.25">
      <c r="A31" s="11" t="s">
        <v>23</v>
      </c>
      <c r="B31" s="11"/>
      <c r="C31" s="31">
        <v>67812.32294760518</v>
      </c>
      <c r="D31" s="24">
        <v>66287.35335280797</v>
      </c>
      <c r="E31" s="24">
        <v>67398.56472508493</v>
      </c>
      <c r="F31" s="24">
        <v>69025.87181367568</v>
      </c>
      <c r="G31" s="24">
        <v>69131.18005</v>
      </c>
      <c r="H31" s="10"/>
    </row>
    <row r="32" spans="1:7" ht="12.75">
      <c r="A32" s="5" t="s">
        <v>18</v>
      </c>
      <c r="B32" s="6"/>
      <c r="C32" s="33" t="s">
        <v>32</v>
      </c>
      <c r="D32" s="33" t="s">
        <v>33</v>
      </c>
      <c r="E32" s="33" t="s">
        <v>34</v>
      </c>
      <c r="F32" s="33" t="s">
        <v>35</v>
      </c>
      <c r="G32" s="32">
        <v>74.8</v>
      </c>
    </row>
    <row r="33" spans="1:4" ht="12.75">
      <c r="A33" s="1"/>
      <c r="B33" s="16"/>
      <c r="C33" s="17"/>
      <c r="D33" s="2"/>
    </row>
    <row r="34" spans="1:4" ht="12.75">
      <c r="A34" s="34" t="s">
        <v>36</v>
      </c>
      <c r="B34" s="16"/>
      <c r="C34" s="17"/>
      <c r="D34" s="2"/>
    </row>
    <row r="35" spans="1:7" ht="40.5" customHeight="1">
      <c r="A35" s="41" t="s">
        <v>37</v>
      </c>
      <c r="B35" s="41"/>
      <c r="C35" s="41"/>
      <c r="D35" s="41"/>
      <c r="E35" s="41"/>
      <c r="F35" s="41"/>
      <c r="G35" s="41"/>
    </row>
    <row r="36" spans="1:4" ht="14.25">
      <c r="A36" s="35" t="s">
        <v>38</v>
      </c>
      <c r="B36" s="1"/>
      <c r="C36" s="18"/>
      <c r="D36" s="2"/>
    </row>
    <row r="37" spans="1:6" ht="14.25">
      <c r="A37" s="35" t="s">
        <v>39</v>
      </c>
      <c r="B37" s="3"/>
      <c r="C37" s="18"/>
      <c r="D37" s="18"/>
      <c r="E37" s="19"/>
      <c r="F37" s="19"/>
    </row>
    <row r="38" spans="1:6" ht="14.25">
      <c r="A38" s="35"/>
      <c r="B38" s="3"/>
      <c r="C38" s="18"/>
      <c r="D38" s="18"/>
      <c r="E38" s="19"/>
      <c r="F38" s="19"/>
    </row>
    <row r="39" spans="1:6" ht="12.75">
      <c r="A39" s="34" t="s">
        <v>40</v>
      </c>
      <c r="B39" s="20"/>
      <c r="C39" s="18"/>
      <c r="D39" s="18"/>
      <c r="E39" s="19"/>
      <c r="F39" s="19"/>
    </row>
    <row r="40" spans="1:6" ht="12.75">
      <c r="A40" s="34"/>
      <c r="B40" s="20"/>
      <c r="C40" s="18"/>
      <c r="D40" s="18"/>
      <c r="E40" s="19"/>
      <c r="F40" s="19"/>
    </row>
    <row r="41" spans="1:7" ht="38.25" customHeight="1">
      <c r="A41" s="36" t="s">
        <v>41</v>
      </c>
      <c r="B41" s="36"/>
      <c r="C41" s="36"/>
      <c r="D41" s="36"/>
      <c r="E41" s="36"/>
      <c r="F41" s="36"/>
      <c r="G41" s="36"/>
    </row>
  </sheetData>
  <mergeCells count="5">
    <mergeCell ref="A41:G41"/>
    <mergeCell ref="B3:B4"/>
    <mergeCell ref="A1:G1"/>
    <mergeCell ref="C3:E3"/>
    <mergeCell ref="A35:G35"/>
  </mergeCells>
  <printOptions horizontalCentered="1"/>
  <pageMargins left="0.75" right="0.75" top="1" bottom="1" header="0.5"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2008-05-30T18:08:02Z</cp:lastPrinted>
  <dcterms:created xsi:type="dcterms:W3CDTF">2004-03-11T15:26:28Z</dcterms:created>
  <dcterms:modified xsi:type="dcterms:W3CDTF">2009-01-13T22:50:13Z</dcterms:modified>
  <cp:category/>
  <cp:version/>
  <cp:contentType/>
  <cp:contentStatus/>
</cp:coreProperties>
</file>